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97eacd8e3a5965/Makersmiths Fin/Finance/2020 Files/FY20 End of Year/"/>
    </mc:Choice>
  </mc:AlternateContent>
  <xr:revisionPtr revIDLastSave="616" documentId="8_{F15C686E-30F5-47F5-BE7D-6E00C42B5DFF}" xr6:coauthVersionLast="46" xr6:coauthVersionMax="46" xr10:uidLastSave="{064BC27E-A5B2-457A-AFE5-95AD4EF50A6B}"/>
  <bookViews>
    <workbookView xWindow="68265" yWindow="8655" windowWidth="17280" windowHeight="9000" activeTab="1" xr2:uid="{0F67ABFA-1025-4E2E-BD6A-E7415894DA8D}"/>
  </bookViews>
  <sheets>
    <sheet name="QuickBooks Desktop Export Tips" sheetId="4" r:id="rId1"/>
    <sheet name="Income_Stmt" sheetId="3" r:id="rId2"/>
    <sheet name="Bal_Sheet" sheetId="1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Bal_Sheet!$A:$D,Bal_Sheet!$1:$2</definedName>
    <definedName name="_xlnm.Print_Titles" localSheetId="1">Income_Stmt!$A:$G,Income_Stmt!$1:$2</definedName>
    <definedName name="QB_COLUMN_59200" localSheetId="2" hidden="1">Bal_Sheet!$E$2</definedName>
    <definedName name="QB_COLUMN_59200" localSheetId="1" hidden="1">Income_Stmt!$H$2</definedName>
    <definedName name="QB_COLUMN_61210" localSheetId="2" hidden="1">Bal_Sheet!$G$2</definedName>
    <definedName name="QB_COLUMN_61210" localSheetId="1" hidden="1">Income_Stmt!$J$2</definedName>
    <definedName name="QB_COLUMN_63620" localSheetId="2" hidden="1">Bal_Sheet!$I$2</definedName>
    <definedName name="QB_COLUMN_63620" localSheetId="1" hidden="1">Income_Stmt!$L$2</definedName>
    <definedName name="QB_COLUMN_64830" localSheetId="2" hidden="1">Bal_Sheet!$K$2</definedName>
    <definedName name="QB_COLUMN_64830" localSheetId="1" hidden="1">Income_Stmt!$N$2</definedName>
    <definedName name="QB_DATA_0" localSheetId="2" hidden="1">Bal_Sheet!$6:$6,Bal_Sheet!$9:$9,Bal_Sheet!$12:$12,Bal_Sheet!$17:$17,Bal_Sheet!$18:$18,Bal_Sheet!$19:$19,Bal_Sheet!$22:$22,Bal_Sheet!$23:$23,Bal_Sheet!$28:$28,Bal_Sheet!$29:$29,Bal_Sheet!$31:$31,Bal_Sheet!$37:$37,Bal_Sheet!$38:$38,Bal_Sheet!$42:$42,Bal_Sheet!$43:$43,Bal_Sheet!$44:$44</definedName>
    <definedName name="QB_DATA_0" localSheetId="1" hidden="1">Income_Stmt!$6:$6,Income_Stmt!$7:$7,Income_Stmt!$9:$9,Income_Stmt!$11:$11,Income_Stmt!$12:$12,Income_Stmt!$15:$15,Income_Stmt!$16:$16,Income_Stmt!$17:$17,Income_Stmt!$18:$18,Income_Stmt!$24:$24,Income_Stmt!$25:$25,Income_Stmt!$26:$26,Income_Stmt!$29:$29,Income_Stmt!$30:$30,Income_Stmt!$32:$32,Income_Stmt!$34:$34</definedName>
    <definedName name="QB_DATA_1" localSheetId="1" hidden="1">Income_Stmt!$35:$35,Income_Stmt!$36:$36,Income_Stmt!$37:$37,Income_Stmt!$38:$38,Income_Stmt!$40:$40,Income_Stmt!$41:$41,Income_Stmt!$42:$42,Income_Stmt!$43:$43,Income_Stmt!$44:$44,Income_Stmt!$45:$45,Income_Stmt!$46:$46,Income_Stmt!$47:$47,Income_Stmt!$48:$48,Income_Stmt!$50:$50,Income_Stmt!$53:$53,Income_Stmt!$54:$54</definedName>
    <definedName name="QB_DATA_2" localSheetId="1" hidden="1">Income_Stmt!$55:$55,Income_Stmt!$56:$56,Income_Stmt!$57:$57,Income_Stmt!$58:$58,Income_Stmt!$59:$59,Income_Stmt!$62:$62,Income_Stmt!$63:$63,Income_Stmt!$64:$64,Income_Stmt!$65:$65</definedName>
    <definedName name="QB_FORMULA_0" localSheetId="2" hidden="1">Bal_Sheet!$I$6,Bal_Sheet!$K$6,Bal_Sheet!$E$7,Bal_Sheet!$G$7,Bal_Sheet!$I$7,Bal_Sheet!$K$7,Bal_Sheet!$I$9,Bal_Sheet!$K$9,Bal_Sheet!$E$10,Bal_Sheet!$G$10,Bal_Sheet!$I$10,Bal_Sheet!$K$10,Bal_Sheet!$I$12,Bal_Sheet!$K$12,Bal_Sheet!$E$13,Bal_Sheet!$G$13</definedName>
    <definedName name="QB_FORMULA_0" localSheetId="1" hidden="1">Income_Stmt!$L$6,Income_Stmt!$N$6,Income_Stmt!$L$7,Income_Stmt!$N$7,Income_Stmt!$H$8,Income_Stmt!$J$8,Income_Stmt!$L$8,Income_Stmt!$N$8,Income_Stmt!$L$9,Income_Stmt!$N$9,Income_Stmt!$L$11,Income_Stmt!$N$11,Income_Stmt!$L$12,Income_Stmt!$N$12,Income_Stmt!$H$13,Income_Stmt!$J$13</definedName>
    <definedName name="QB_FORMULA_1" localSheetId="2" hidden="1">Bal_Sheet!$I$13,Bal_Sheet!$K$13,Bal_Sheet!$E$14,Bal_Sheet!$G$14,Bal_Sheet!$I$14,Bal_Sheet!$K$14,Bal_Sheet!$I$17,Bal_Sheet!$K$17,Bal_Sheet!$I$18,Bal_Sheet!$K$18,Bal_Sheet!$I$19,Bal_Sheet!$K$19,Bal_Sheet!$E$20,Bal_Sheet!$G$20,Bal_Sheet!$I$20,Bal_Sheet!$K$20</definedName>
    <definedName name="QB_FORMULA_1" localSheetId="1" hidden="1">Income_Stmt!$L$13,Income_Stmt!$N$13,Income_Stmt!$L$15,Income_Stmt!$N$15,Income_Stmt!$L$16,Income_Stmt!$N$16,Income_Stmt!$L$17,Income_Stmt!$N$17,Income_Stmt!$L$18,Income_Stmt!$N$18,Income_Stmt!$H$19,Income_Stmt!$J$19,Income_Stmt!$L$19,Income_Stmt!$N$19,Income_Stmt!$H$20,Income_Stmt!$J$20</definedName>
    <definedName name="QB_FORMULA_2" localSheetId="2" hidden="1">Bal_Sheet!$I$22,Bal_Sheet!$K$22,Bal_Sheet!$I$23,Bal_Sheet!$K$23,Bal_Sheet!$E$24,Bal_Sheet!$G$24,Bal_Sheet!$I$24,Bal_Sheet!$K$24,Bal_Sheet!$E$25,Bal_Sheet!$G$25,Bal_Sheet!$I$25,Bal_Sheet!$K$25,Bal_Sheet!$I$28,Bal_Sheet!$K$28,Bal_Sheet!$I$29,Bal_Sheet!$K$29</definedName>
    <definedName name="QB_FORMULA_2" localSheetId="1" hidden="1">Income_Stmt!$L$20,Income_Stmt!$N$20,Income_Stmt!$H$21,Income_Stmt!$J$21,Income_Stmt!$L$21,Income_Stmt!$N$21,Income_Stmt!$L$24,Income_Stmt!$N$24,Income_Stmt!$L$25,Income_Stmt!$N$25,Income_Stmt!$L$26,Income_Stmt!$N$26,Income_Stmt!$H$27,Income_Stmt!$J$27,Income_Stmt!$L$27,Income_Stmt!$N$27</definedName>
    <definedName name="QB_FORMULA_3" localSheetId="2" hidden="1">Bal_Sheet!$E$30,Bal_Sheet!$G$30,Bal_Sheet!$I$30,Bal_Sheet!$K$30,Bal_Sheet!$I$31,Bal_Sheet!$K$31,Bal_Sheet!$E$32,Bal_Sheet!$G$32,Bal_Sheet!$I$32,Bal_Sheet!$K$32,Bal_Sheet!$E$33,Bal_Sheet!$G$33,Bal_Sheet!$I$33,Bal_Sheet!$K$33,Bal_Sheet!$I$37,Bal_Sheet!$K$37</definedName>
    <definedName name="QB_FORMULA_3" localSheetId="1" hidden="1">Income_Stmt!$L$29,Income_Stmt!$N$29,Income_Stmt!$L$30,Income_Stmt!$N$30,Income_Stmt!$H$31,Income_Stmt!$J$31,Income_Stmt!$L$31,Income_Stmt!$N$31,Income_Stmt!$L$32,Income_Stmt!$N$32,Income_Stmt!$L$34,Income_Stmt!$N$34,Income_Stmt!$L$35,Income_Stmt!$N$35,Income_Stmt!$L$36,Income_Stmt!$N$36</definedName>
    <definedName name="QB_FORMULA_4" localSheetId="2" hidden="1">Bal_Sheet!$I$38,Bal_Sheet!$K$38,Bal_Sheet!$E$39,Bal_Sheet!$G$39,Bal_Sheet!$I$39,Bal_Sheet!$K$39,Bal_Sheet!$E$40,Bal_Sheet!$G$40,Bal_Sheet!$I$40,Bal_Sheet!$K$40,Bal_Sheet!$I$42,Bal_Sheet!$K$42,Bal_Sheet!$I$43,Bal_Sheet!$K$43,Bal_Sheet!$I$44,Bal_Sheet!$K$44</definedName>
    <definedName name="QB_FORMULA_4" localSheetId="1" hidden="1">Income_Stmt!$L$37,Income_Stmt!$N$37,Income_Stmt!$L$38,Income_Stmt!$N$38,Income_Stmt!$L$40,Income_Stmt!$N$40,Income_Stmt!$L$41,Income_Stmt!$N$41,Income_Stmt!$L$42,Income_Stmt!$N$42,Income_Stmt!$L$43,Income_Stmt!$N$43,Income_Stmt!$L$44,Income_Stmt!$N$44,Income_Stmt!$L$45,Income_Stmt!$N$45</definedName>
    <definedName name="QB_FORMULA_5" localSheetId="2" hidden="1">Bal_Sheet!$E$45,Bal_Sheet!$G$45,Bal_Sheet!$I$45,Bal_Sheet!$K$45,Bal_Sheet!$E$46,Bal_Sheet!$G$46,Bal_Sheet!$I$46,Bal_Sheet!$K$46</definedName>
    <definedName name="QB_FORMULA_5" localSheetId="1" hidden="1">Income_Stmt!$L$46,Income_Stmt!$N$46,Income_Stmt!$L$47,Income_Stmt!$N$47,Income_Stmt!$L$48,Income_Stmt!$N$48,Income_Stmt!$H$49,Income_Stmt!$J$49,Income_Stmt!$L$49,Income_Stmt!$N$49,Income_Stmt!$L$50,Income_Stmt!$N$50,Income_Stmt!$H$51,Income_Stmt!$J$51,Income_Stmt!$L$51,Income_Stmt!$N$51</definedName>
    <definedName name="QB_FORMULA_6" localSheetId="1" hidden="1">Income_Stmt!$L$53,Income_Stmt!$N$53,Income_Stmt!$L$54,Income_Stmt!$N$54,Income_Stmt!$L$55,Income_Stmt!$N$55,Income_Stmt!$L$56,Income_Stmt!$N$56,Income_Stmt!$L$57,Income_Stmt!$N$57,Income_Stmt!$L$58,Income_Stmt!$N$58,Income_Stmt!$L$59,Income_Stmt!$N$59,Income_Stmt!$H$60,Income_Stmt!$J$60</definedName>
    <definedName name="QB_FORMULA_7" localSheetId="1" hidden="1">Income_Stmt!$L$60,Income_Stmt!$N$60,Income_Stmt!$L$62,Income_Stmt!$N$62,Income_Stmt!$L$63,Income_Stmt!$N$63,Income_Stmt!$L$64,Income_Stmt!$N$64,Income_Stmt!$L$65,Income_Stmt!$N$65,Income_Stmt!$H$66,Income_Stmt!$J$66,Income_Stmt!$L$66,Income_Stmt!$N$66,Income_Stmt!$H$67,Income_Stmt!$J$67</definedName>
    <definedName name="QB_FORMULA_8" localSheetId="1" hidden="1">Income_Stmt!$L$67,Income_Stmt!$N$67,Income_Stmt!$H$68,Income_Stmt!$J$68,Income_Stmt!$L$68,Income_Stmt!$N$68,Income_Stmt!$H$69,Income_Stmt!$J$69,Income_Stmt!$L$69,Income_Stmt!$N$69</definedName>
    <definedName name="QB_ROW_1" localSheetId="2" hidden="1">Bal_Sheet!$A$3</definedName>
    <definedName name="QB_ROW_100230" localSheetId="2" hidden="1">Bal_Sheet!$D$17</definedName>
    <definedName name="QB_ROW_1011" localSheetId="2" hidden="1">Bal_Sheet!$B$4</definedName>
    <definedName name="QB_ROW_101230" localSheetId="2" hidden="1">Bal_Sheet!$D$18</definedName>
    <definedName name="QB_ROW_102250" localSheetId="1" hidden="1">Income_Stmt!$F$35</definedName>
    <definedName name="QB_ROW_108230" localSheetId="2" hidden="1">Bal_Sheet!$D$28</definedName>
    <definedName name="QB_ROW_111250" localSheetId="1" hidden="1">Income_Stmt!$F$6</definedName>
    <definedName name="QB_ROW_113260" localSheetId="1" hidden="1">Income_Stmt!$G$42</definedName>
    <definedName name="QB_ROW_115260" localSheetId="1" hidden="1">Income_Stmt!$G$43</definedName>
    <definedName name="QB_ROW_116260" localSheetId="1" hidden="1">Income_Stmt!$G$44</definedName>
    <definedName name="QB_ROW_117260" localSheetId="1" hidden="1">Income_Stmt!$G$45</definedName>
    <definedName name="QB_ROW_118260" localSheetId="1" hidden="1">Income_Stmt!$G$46</definedName>
    <definedName name="QB_ROW_119260" localSheetId="1" hidden="1">Income_Stmt!$G$47</definedName>
    <definedName name="QB_ROW_120250" localSheetId="1" hidden="1">Income_Stmt!$F$65</definedName>
    <definedName name="QB_ROW_13021" localSheetId="2" hidden="1">Bal_Sheet!$C$36</definedName>
    <definedName name="QB_ROW_1311" localSheetId="2" hidden="1">Bal_Sheet!$B$14</definedName>
    <definedName name="QB_ROW_13321" localSheetId="2" hidden="1">Bal_Sheet!$C$39</definedName>
    <definedName name="QB_ROW_14011" localSheetId="2" hidden="1">Bal_Sheet!$B$41</definedName>
    <definedName name="QB_ROW_14311" localSheetId="2" hidden="1">Bal_Sheet!$B$45</definedName>
    <definedName name="QB_ROW_17040" localSheetId="1" hidden="1">Income_Stmt!$E$10</definedName>
    <definedName name="QB_ROW_17221" localSheetId="2" hidden="1">Bal_Sheet!$C$44</definedName>
    <definedName name="QB_ROW_17250" localSheetId="1" hidden="1">Income_Stmt!$F$12</definedName>
    <definedName name="QB_ROW_17340" localSheetId="1" hidden="1">Income_Stmt!$E$13</definedName>
    <definedName name="QB_ROW_18250" localSheetId="1" hidden="1">Income_Stmt!$F$11</definedName>
    <definedName name="QB_ROW_18301" localSheetId="1" hidden="1">Income_Stmt!$A$69</definedName>
    <definedName name="QB_ROW_19011" localSheetId="1" hidden="1">Income_Stmt!$B$3</definedName>
    <definedName name="QB_ROW_19040" localSheetId="1" hidden="1">Income_Stmt!$E$14</definedName>
    <definedName name="QB_ROW_19311" localSheetId="1" hidden="1">Income_Stmt!$B$68</definedName>
    <definedName name="QB_ROW_19340" localSheetId="1" hidden="1">Income_Stmt!$E$19</definedName>
    <definedName name="QB_ROW_20031" localSheetId="1" hidden="1">Income_Stmt!$D$4</definedName>
    <definedName name="QB_ROW_2021" localSheetId="2" hidden="1">Bal_Sheet!$C$5</definedName>
    <definedName name="QB_ROW_20250" localSheetId="1" hidden="1">Income_Stmt!$F$16</definedName>
    <definedName name="QB_ROW_20331" localSheetId="1" hidden="1">Income_Stmt!$D$20</definedName>
    <definedName name="QB_ROW_21031" localSheetId="1" hidden="1">Income_Stmt!$D$22</definedName>
    <definedName name="QB_ROW_21250" localSheetId="1" hidden="1">Income_Stmt!$F$18</definedName>
    <definedName name="QB_ROW_21331" localSheetId="1" hidden="1">Income_Stmt!$D$67</definedName>
    <definedName name="QB_ROW_22040" localSheetId="1" hidden="1">Income_Stmt!$E$23</definedName>
    <definedName name="QB_ROW_22340" localSheetId="1" hidden="1">Income_Stmt!$E$27</definedName>
    <definedName name="QB_ROW_2321" localSheetId="2" hidden="1">Bal_Sheet!$C$7</definedName>
    <definedName name="QB_ROW_23250" localSheetId="1" hidden="1">Income_Stmt!$F$25</definedName>
    <definedName name="QB_ROW_24040" localSheetId="1" hidden="1">Income_Stmt!$E$28</definedName>
    <definedName name="QB_ROW_24340" localSheetId="1" hidden="1">Income_Stmt!$E$31</definedName>
    <definedName name="QB_ROW_25250" localSheetId="1" hidden="1">Income_Stmt!$F$29</definedName>
    <definedName name="QB_ROW_26250" localSheetId="1" hidden="1">Income_Stmt!$F$30</definedName>
    <definedName name="QB_ROW_28040" localSheetId="1" hidden="1">Income_Stmt!$E$33</definedName>
    <definedName name="QB_ROW_28250" localSheetId="1" hidden="1">Income_Stmt!$F$50</definedName>
    <definedName name="QB_ROW_28340" localSheetId="1" hidden="1">Income_Stmt!$E$51</definedName>
    <definedName name="QB_ROW_29250" localSheetId="1" hidden="1">Income_Stmt!$F$34</definedName>
    <definedName name="QB_ROW_301" localSheetId="2" hidden="1">Bal_Sheet!$A$33</definedName>
    <definedName name="QB_ROW_3021" localSheetId="2" hidden="1">Bal_Sheet!$C$8</definedName>
    <definedName name="QB_ROW_31250" localSheetId="1" hidden="1">Income_Stmt!$F$36</definedName>
    <definedName name="QB_ROW_3220" localSheetId="2" hidden="1">Bal_Sheet!$C$42</definedName>
    <definedName name="QB_ROW_33050" localSheetId="1" hidden="1">Income_Stmt!$F$39</definedName>
    <definedName name="QB_ROW_3321" localSheetId="2" hidden="1">Bal_Sheet!$C$10</definedName>
    <definedName name="QB_ROW_33260" localSheetId="1" hidden="1">Income_Stmt!$G$48</definedName>
    <definedName name="QB_ROW_33350" localSheetId="1" hidden="1">Income_Stmt!$F$49</definedName>
    <definedName name="QB_ROW_34040" localSheetId="1" hidden="1">Income_Stmt!$E$52</definedName>
    <definedName name="QB_ROW_34250" localSheetId="1" hidden="1">Income_Stmt!$F$59</definedName>
    <definedName name="QB_ROW_34340" localSheetId="1" hidden="1">Income_Stmt!$E$60</definedName>
    <definedName name="QB_ROW_36250" localSheetId="1" hidden="1">Income_Stmt!$F$53</definedName>
    <definedName name="QB_ROW_37250" localSheetId="1" hidden="1">Income_Stmt!$F$54</definedName>
    <definedName name="QB_ROW_38250" localSheetId="1" hidden="1">Income_Stmt!$F$55</definedName>
    <definedName name="QB_ROW_39250" localSheetId="1" hidden="1">Income_Stmt!$F$56</definedName>
    <definedName name="QB_ROW_40040" localSheetId="1" hidden="1">Income_Stmt!$E$61</definedName>
    <definedName name="QB_ROW_4020" localSheetId="2" hidden="1">Bal_Sheet!$C$16</definedName>
    <definedName name="QB_ROW_4021" localSheetId="2" hidden="1">Bal_Sheet!$C$11</definedName>
    <definedName name="QB_ROW_40340" localSheetId="1" hidden="1">Income_Stmt!$E$66</definedName>
    <definedName name="QB_ROW_41250" localSheetId="1" hidden="1">Income_Stmt!$F$63</definedName>
    <definedName name="QB_ROW_42250" localSheetId="1" hidden="1">Income_Stmt!$F$64</definedName>
    <definedName name="QB_ROW_4320" localSheetId="2" hidden="1">Bal_Sheet!$C$20</definedName>
    <definedName name="QB_ROW_4321" localSheetId="2" hidden="1">Bal_Sheet!$C$13</definedName>
    <definedName name="QB_ROW_47220" localSheetId="2" hidden="1">Bal_Sheet!$C$43</definedName>
    <definedName name="QB_ROW_5011" localSheetId="2" hidden="1">Bal_Sheet!$B$15</definedName>
    <definedName name="QB_ROW_52230" localSheetId="2" hidden="1">Bal_Sheet!$D$19</definedName>
    <definedName name="QB_ROW_53020" localSheetId="2" hidden="1">Bal_Sheet!$C$21</definedName>
    <definedName name="QB_ROW_5311" localSheetId="2" hidden="1">Bal_Sheet!$B$25</definedName>
    <definedName name="QB_ROW_53230" localSheetId="2" hidden="1">Bal_Sheet!$D$23</definedName>
    <definedName name="QB_ROW_53320" localSheetId="2" hidden="1">Bal_Sheet!$C$24</definedName>
    <definedName name="QB_ROW_54230" localSheetId="2" hidden="1">Bal_Sheet!$D$22</definedName>
    <definedName name="QB_ROW_55230" localSheetId="2" hidden="1">Bal_Sheet!$D$29</definedName>
    <definedName name="QB_ROW_58230" localSheetId="2" hidden="1">Bal_Sheet!$D$37</definedName>
    <definedName name="QB_ROW_59230" localSheetId="2" hidden="1">Bal_Sheet!$D$6</definedName>
    <definedName name="QB_ROW_6011" localSheetId="2" hidden="1">Bal_Sheet!$B$26</definedName>
    <definedName name="QB_ROW_6020" localSheetId="2" hidden="1">Bal_Sheet!$C$27</definedName>
    <definedName name="QB_ROW_60230" localSheetId="2" hidden="1">Bal_Sheet!$D$9</definedName>
    <definedName name="QB_ROW_6311" localSheetId="2" hidden="1">Bal_Sheet!$B$32</definedName>
    <definedName name="QB_ROW_6320" localSheetId="2" hidden="1">Bal_Sheet!$C$30</definedName>
    <definedName name="QB_ROW_69240" localSheetId="1" hidden="1">Income_Stmt!$E$9</definedName>
    <definedName name="QB_ROW_7001" localSheetId="2" hidden="1">Bal_Sheet!$A$34</definedName>
    <definedName name="QB_ROW_70250" localSheetId="1" hidden="1">Income_Stmt!$F$37</definedName>
    <definedName name="QB_ROW_71240" localSheetId="1" hidden="1">Income_Stmt!$E$32</definedName>
    <definedName name="QB_ROW_7220" localSheetId="2" hidden="1">Bal_Sheet!$C$31</definedName>
    <definedName name="QB_ROW_7301" localSheetId="2" hidden="1">Bal_Sheet!$A$46</definedName>
    <definedName name="QB_ROW_73260" localSheetId="1" hidden="1">Income_Stmt!$G$40</definedName>
    <definedName name="QB_ROW_74260" localSheetId="1" hidden="1">Income_Stmt!$G$41</definedName>
    <definedName name="QB_ROW_76250" localSheetId="1" hidden="1">Income_Stmt!$F$57</definedName>
    <definedName name="QB_ROW_77250" localSheetId="1" hidden="1">Income_Stmt!$F$24</definedName>
    <definedName name="QB_ROW_78250" localSheetId="1" hidden="1">Income_Stmt!$F$26</definedName>
    <definedName name="QB_ROW_79040" localSheetId="1" hidden="1">Income_Stmt!$E$5</definedName>
    <definedName name="QB_ROW_79250" localSheetId="1" hidden="1">Income_Stmt!$F$7</definedName>
    <definedName name="QB_ROW_79340" localSheetId="1" hidden="1">Income_Stmt!$E$8</definedName>
    <definedName name="QB_ROW_8011" localSheetId="2" hidden="1">Bal_Sheet!$B$35</definedName>
    <definedName name="QB_ROW_80250" localSheetId="1" hidden="1">Income_Stmt!$F$58</definedName>
    <definedName name="QB_ROW_8230" localSheetId="2" hidden="1">Bal_Sheet!$D$38</definedName>
    <definedName name="QB_ROW_8311" localSheetId="2" hidden="1">Bal_Sheet!$B$40</definedName>
    <definedName name="QB_ROW_84250" localSheetId="1" hidden="1">Income_Stmt!$F$15</definedName>
    <definedName name="QB_ROW_85250" localSheetId="1" hidden="1">Income_Stmt!$F$62</definedName>
    <definedName name="QB_ROW_86321" localSheetId="1" hidden="1">Income_Stmt!$C$21</definedName>
    <definedName name="QB_ROW_87250" localSheetId="1" hidden="1">Income_Stmt!$F$38</definedName>
    <definedName name="QB_ROW_90250" localSheetId="1" hidden="1">Income_Stmt!$F$17</definedName>
    <definedName name="QB_ROW_91230" localSheetId="2" hidden="1">Bal_Sheet!$D$12</definedName>
    <definedName name="QBCANSUPPORTUPDATE" localSheetId="2">TRUE</definedName>
    <definedName name="QBCANSUPPORTUPDATE" localSheetId="1">TRUE</definedName>
    <definedName name="QBCOMPANYFILENAME" localSheetId="2">"C:\Users\johnd\OneDrive\Documents\Makersmiths\President\FY20 Books\FY20 End Year Books\Makersmiths INC.qbw"</definedName>
    <definedName name="QBCOMPANYFILENAME" localSheetId="1">"C:\Users\johnd\OneDrive\Documents\Makersmiths\President\FY20 Books\FY20 End Year Books\Makersmiths INC.qbw"</definedName>
    <definedName name="QBENDDATE" localSheetId="2">20201231</definedName>
    <definedName name="QBENDDATE" localSheetId="1">20201231</definedName>
    <definedName name="QBHEADERSONSCREEN" localSheetId="2">FALSE</definedName>
    <definedName name="QBHEADERSONSCREEN" localSheetId="1">FALSE</definedName>
    <definedName name="QBMETADATASIZE" localSheetId="2">5924</definedName>
    <definedName name="QBMETADATASIZE" localSheetId="1">5924</definedName>
    <definedName name="QBPRESERVECOLOR" localSheetId="2">TRUE</definedName>
    <definedName name="QBPRESERVECOLOR" localSheetId="1">TRUE</definedName>
    <definedName name="QBPRESERVEFONT" localSheetId="2">TRUE</definedName>
    <definedName name="QBPRESERVEFONT" localSheetId="1">TRUE</definedName>
    <definedName name="QBPRESERVEROWHEIGHT" localSheetId="2">TRUE</definedName>
    <definedName name="QBPRESERVEROWHEIGHT" localSheetId="1">TRUE</definedName>
    <definedName name="QBPRESERVESPACE" localSheetId="2">TRUE</definedName>
    <definedName name="QBPRESERVESPACE" localSheetId="1">TRUE</definedName>
    <definedName name="QBREPORTCOLAXIS" localSheetId="2">0</definedName>
    <definedName name="QBREPORTCOLAXIS" localSheetId="1">0</definedName>
    <definedName name="QBREPORTCOMPANYID" localSheetId="2">"6f51d2f6a4174354acaefcb1a5591622"</definedName>
    <definedName name="QBREPORTCOMPANYID" localSheetId="1">"6f51d2f6a4174354acaefcb1a5591622"</definedName>
    <definedName name="QBREPORTCOMPARECOL_ANNUALBUDGET" localSheetId="2">FALSE</definedName>
    <definedName name="QBREPORTCOMPARECOL_ANNUALBUDGET" localSheetId="1">FALSE</definedName>
    <definedName name="QBREPORTCOMPARECOL_AVGCOGS" localSheetId="2">FALSE</definedName>
    <definedName name="QBREPORTCOMPARECOL_AVGCOGS" localSheetId="1">FALSE</definedName>
    <definedName name="QBREPORTCOMPARECOL_AVGPRICE" localSheetId="2">FALSE</definedName>
    <definedName name="QBREPORTCOMPARECOL_AVGPRICE" localSheetId="1">FALSE</definedName>
    <definedName name="QBREPORTCOMPARECOL_BUDDIFF" localSheetId="2">FALSE</definedName>
    <definedName name="QBREPORTCOMPARECOL_BUDDIFF" localSheetId="1">FALSE</definedName>
    <definedName name="QBREPORTCOMPARECOL_BUDGET" localSheetId="2">FALSE</definedName>
    <definedName name="QBREPORTCOMPARECOL_BUDGET" localSheetId="1">FALSE</definedName>
    <definedName name="QBREPORTCOMPARECOL_BUDPCT" localSheetId="2">FALSE</definedName>
    <definedName name="QBREPORTCOMPARECOL_BUDPCT" localSheetId="1">FALSE</definedName>
    <definedName name="QBREPORTCOMPARECOL_COGS" localSheetId="2">FALSE</definedName>
    <definedName name="QBREPORTCOMPARECOL_COGS" localSheetId="1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2">FALSE</definedName>
    <definedName name="QBREPORTCOMPARECOL_FORECAST" localSheetId="1">FALSE</definedName>
    <definedName name="QBREPORTCOMPARECOL_GROSSMARGIN" localSheetId="2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1">FALSE</definedName>
    <definedName name="QBREPORTCOMPARECOL_HOURS" localSheetId="2">FALSE</definedName>
    <definedName name="QBREPORTCOMPARECOL_HOURS" localSheetId="1">FALSE</definedName>
    <definedName name="QBREPORTCOMPARECOL_PCTCOL" localSheetId="2">FALSE</definedName>
    <definedName name="QBREPORTCOMPARECOL_PCTCOL" localSheetId="1">FALSE</definedName>
    <definedName name="QBREPORTCOMPARECOL_PCTEXPENSE" localSheetId="2">FALSE</definedName>
    <definedName name="QBREPORTCOMPARECOL_PCTEXPENSE" localSheetId="1">FALSE</definedName>
    <definedName name="QBREPORTCOMPARECOL_PCTINCOME" localSheetId="2">FALSE</definedName>
    <definedName name="QBREPORTCOMPARECOL_PCTINCOME" localSheetId="1">FALSE</definedName>
    <definedName name="QBREPORTCOMPARECOL_PCTOFSALES" localSheetId="2">FALSE</definedName>
    <definedName name="QBREPORTCOMPARECOL_PCTOFSALES" localSheetId="1">FALSE</definedName>
    <definedName name="QBREPORTCOMPARECOL_PCTROW" localSheetId="2">FALSE</definedName>
    <definedName name="QBREPORTCOMPARECOL_PCTROW" localSheetId="1">FALSE</definedName>
    <definedName name="QBREPORTCOMPARECOL_PPDIFF" localSheetId="2">FALSE</definedName>
    <definedName name="QBREPORTCOMPARECOL_PPDIFF" localSheetId="1">FALSE</definedName>
    <definedName name="QBREPORTCOMPARECOL_PPPCT" localSheetId="2">FALSE</definedName>
    <definedName name="QBREPORTCOMPARECOL_PPPCT" localSheetId="1">FALSE</definedName>
    <definedName name="QBREPORTCOMPARECOL_PREVPERIOD" localSheetId="2">FALSE</definedName>
    <definedName name="QBREPORTCOMPARECOL_PREVPERIOD" localSheetId="1">FALSE</definedName>
    <definedName name="QBREPORTCOMPARECOL_PREVYEAR" localSheetId="2">TRUE</definedName>
    <definedName name="QBREPORTCOMPARECOL_PREVYEAR" localSheetId="1">TRUE</definedName>
    <definedName name="QBREPORTCOMPARECOL_PYDIFF" localSheetId="2">TRUE</definedName>
    <definedName name="QBREPORTCOMPARECOL_PYDIFF" localSheetId="1">TRUE</definedName>
    <definedName name="QBREPORTCOMPARECOL_PYPCT" localSheetId="2">TRUE</definedName>
    <definedName name="QBREPORTCOMPARECOL_PYPCT" localSheetId="1">TRUE</definedName>
    <definedName name="QBREPORTCOMPARECOL_QTY" localSheetId="2">FALSE</definedName>
    <definedName name="QBREPORTCOMPARECOL_QTY" localSheetId="1">FALSE</definedName>
    <definedName name="QBREPORTCOMPARECOL_RATE" localSheetId="2">FALSE</definedName>
    <definedName name="QBREPORTCOMPARECOL_RATE" localSheetId="1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1">FALSE</definedName>
    <definedName name="QBREPORTCOMPARECOL_YTD" localSheetId="2">FALSE</definedName>
    <definedName name="QBREPORTCOMPARECOL_YTD" localSheetId="1">FALSE</definedName>
    <definedName name="QBREPORTCOMPARECOL_YTDBUDGET" localSheetId="2">FALSE</definedName>
    <definedName name="QBREPORTCOMPARECOL_YTDBUDGET" localSheetId="1">FALSE</definedName>
    <definedName name="QBREPORTCOMPARECOL_YTDPCT" localSheetId="2">FALSE</definedName>
    <definedName name="QBREPORTCOMPARECOL_YTDPCT" localSheetId="1">FALSE</definedName>
    <definedName name="QBREPORTROWAXIS" localSheetId="2">9</definedName>
    <definedName name="QBREPORTROWAXIS" localSheetId="1">11</definedName>
    <definedName name="QBREPORTSUBCOLAXIS" localSheetId="2">24</definedName>
    <definedName name="QBREPORTSUBCOLAXIS" localSheetId="1">24</definedName>
    <definedName name="QBREPORTTYPE" localSheetId="2">6</definedName>
    <definedName name="QBREPORTTYPE" localSheetId="1">1</definedName>
    <definedName name="QBROWHEADERS" localSheetId="2">4</definedName>
    <definedName name="QBROWHEADERS" localSheetId="1">7</definedName>
    <definedName name="QBSTARTDATE" localSheetId="2">20201231</definedName>
    <definedName name="QBSTARTDATE" localSheetId="1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3" l="1"/>
  <c r="L69" i="3"/>
  <c r="J69" i="3"/>
  <c r="H69" i="3"/>
  <c r="N68" i="3"/>
  <c r="L68" i="3"/>
  <c r="J68" i="3"/>
  <c r="H68" i="3"/>
  <c r="N67" i="3"/>
  <c r="L67" i="3"/>
  <c r="J67" i="3"/>
  <c r="H67" i="3"/>
  <c r="N66" i="3"/>
  <c r="L66" i="3"/>
  <c r="J66" i="3"/>
  <c r="H66" i="3"/>
  <c r="N65" i="3"/>
  <c r="L65" i="3"/>
  <c r="N64" i="3"/>
  <c r="L64" i="3"/>
  <c r="N63" i="3"/>
  <c r="L63" i="3"/>
  <c r="N62" i="3"/>
  <c r="L62" i="3"/>
  <c r="N60" i="3"/>
  <c r="L60" i="3"/>
  <c r="J60" i="3"/>
  <c r="H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1" i="3"/>
  <c r="L51" i="3"/>
  <c r="J51" i="3"/>
  <c r="H51" i="3"/>
  <c r="N50" i="3"/>
  <c r="L50" i="3"/>
  <c r="N49" i="3"/>
  <c r="L49" i="3"/>
  <c r="J49" i="3"/>
  <c r="H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8" i="3"/>
  <c r="L38" i="3"/>
  <c r="N37" i="3"/>
  <c r="L37" i="3"/>
  <c r="N36" i="3"/>
  <c r="L36" i="3"/>
  <c r="N35" i="3"/>
  <c r="L35" i="3"/>
  <c r="N34" i="3"/>
  <c r="L34" i="3"/>
  <c r="N32" i="3"/>
  <c r="L32" i="3"/>
  <c r="N31" i="3"/>
  <c r="L31" i="3"/>
  <c r="J31" i="3"/>
  <c r="H31" i="3"/>
  <c r="N30" i="3"/>
  <c r="L30" i="3"/>
  <c r="N29" i="3"/>
  <c r="L29" i="3"/>
  <c r="N27" i="3"/>
  <c r="L27" i="3"/>
  <c r="J27" i="3"/>
  <c r="H27" i="3"/>
  <c r="N26" i="3"/>
  <c r="L26" i="3"/>
  <c r="N25" i="3"/>
  <c r="L25" i="3"/>
  <c r="N24" i="3"/>
  <c r="L24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N17" i="3"/>
  <c r="L17" i="3"/>
  <c r="N16" i="3"/>
  <c r="L16" i="3"/>
  <c r="N15" i="3"/>
  <c r="L15" i="3"/>
  <c r="N13" i="3"/>
  <c r="L13" i="3"/>
  <c r="J13" i="3"/>
  <c r="H13" i="3"/>
  <c r="N12" i="3"/>
  <c r="L12" i="3"/>
  <c r="N11" i="3"/>
  <c r="L11" i="3"/>
  <c r="N9" i="3"/>
  <c r="L9" i="3"/>
  <c r="N8" i="3"/>
  <c r="L8" i="3"/>
  <c r="J8" i="3"/>
  <c r="H8" i="3"/>
  <c r="N7" i="3"/>
  <c r="L7" i="3"/>
  <c r="N6" i="3"/>
  <c r="L6" i="3"/>
  <c r="K46" i="1"/>
  <c r="I46" i="1"/>
  <c r="G46" i="1"/>
  <c r="E46" i="1"/>
  <c r="K45" i="1"/>
  <c r="I45" i="1"/>
  <c r="G45" i="1"/>
  <c r="E45" i="1"/>
  <c r="K44" i="1"/>
  <c r="I44" i="1"/>
  <c r="K43" i="1"/>
  <c r="I43" i="1"/>
  <c r="K42" i="1"/>
  <c r="I42" i="1"/>
  <c r="K40" i="1"/>
  <c r="I40" i="1"/>
  <c r="G40" i="1"/>
  <c r="E40" i="1"/>
  <c r="K39" i="1"/>
  <c r="I39" i="1"/>
  <c r="G39" i="1"/>
  <c r="E39" i="1"/>
  <c r="K38" i="1"/>
  <c r="I38" i="1"/>
  <c r="K37" i="1"/>
  <c r="I37" i="1"/>
  <c r="K33" i="1"/>
  <c r="I33" i="1"/>
  <c r="G33" i="1"/>
  <c r="E33" i="1"/>
  <c r="K32" i="1"/>
  <c r="I32" i="1"/>
  <c r="G32" i="1"/>
  <c r="E32" i="1"/>
  <c r="K31" i="1"/>
  <c r="I31" i="1"/>
  <c r="K30" i="1"/>
  <c r="I30" i="1"/>
  <c r="G30" i="1"/>
  <c r="E30" i="1"/>
  <c r="K29" i="1"/>
  <c r="I29" i="1"/>
  <c r="K28" i="1"/>
  <c r="I28" i="1"/>
  <c r="K25" i="1"/>
  <c r="I25" i="1"/>
  <c r="G25" i="1"/>
  <c r="E25" i="1"/>
  <c r="K24" i="1"/>
  <c r="I24" i="1"/>
  <c r="G24" i="1"/>
  <c r="E24" i="1"/>
  <c r="K23" i="1"/>
  <c r="I23" i="1"/>
  <c r="K22" i="1"/>
  <c r="I22" i="1"/>
  <c r="K20" i="1"/>
  <c r="I20" i="1"/>
  <c r="G20" i="1"/>
  <c r="E20" i="1"/>
  <c r="K19" i="1"/>
  <c r="I19" i="1"/>
  <c r="K18" i="1"/>
  <c r="I18" i="1"/>
  <c r="K17" i="1"/>
  <c r="I17" i="1"/>
  <c r="K14" i="1"/>
  <c r="I14" i="1"/>
  <c r="G14" i="1"/>
  <c r="E14" i="1"/>
  <c r="K13" i="1"/>
  <c r="I13" i="1"/>
  <c r="G13" i="1"/>
  <c r="E13" i="1"/>
  <c r="K12" i="1"/>
  <c r="I12" i="1"/>
  <c r="K10" i="1"/>
  <c r="I10" i="1"/>
  <c r="G10" i="1"/>
  <c r="E10" i="1"/>
  <c r="K9" i="1"/>
  <c r="I9" i="1"/>
  <c r="K7" i="1"/>
  <c r="I7" i="1"/>
  <c r="G7" i="1"/>
  <c r="E7" i="1"/>
  <c r="K6" i="1"/>
  <c r="I6" i="1"/>
</calcChain>
</file>

<file path=xl/sharedStrings.xml><?xml version="1.0" encoding="utf-8"?>
<sst xmlns="http://schemas.openxmlformats.org/spreadsheetml/2006/main" count="120" uniqueCount="117">
  <si>
    <t>Dec 31, 20</t>
  </si>
  <si>
    <t>Dec 31, 19</t>
  </si>
  <si>
    <t>$ Change</t>
  </si>
  <si>
    <t>% Change</t>
  </si>
  <si>
    <t>ASSETS</t>
  </si>
  <si>
    <t>Current Assets</t>
  </si>
  <si>
    <t>Checking/Savings</t>
  </si>
  <si>
    <t>10100 · Bank Of  America</t>
  </si>
  <si>
    <t>Total Checking/Savings</t>
  </si>
  <si>
    <t>Accounts Receivable</t>
  </si>
  <si>
    <t>11000 · Accounts Receivable</t>
  </si>
  <si>
    <t>Total Accounts Receivable</t>
  </si>
  <si>
    <t>Other Current Assets</t>
  </si>
  <si>
    <t>10110 · Petty Cash</t>
  </si>
  <si>
    <t>Total Other Current Assets</t>
  </si>
  <si>
    <t>Total Current Assets</t>
  </si>
  <si>
    <t>Fixed Assets</t>
  </si>
  <si>
    <t>15000 · Furniture and Equipment</t>
  </si>
  <si>
    <t>15001 · Equipment</t>
  </si>
  <si>
    <t>15002 · Computer and Office Equipment</t>
  </si>
  <si>
    <t>15500 · Laser Cutter</t>
  </si>
  <si>
    <t>Total 15000 · Furniture and Equipment</t>
  </si>
  <si>
    <t>17100 · Accum Depr - Furn and Equip</t>
  </si>
  <si>
    <t>17150 · Accum Dep -  Laser Cutter</t>
  </si>
  <si>
    <t>17100 · Accum Depr - Furn and Equip - Other</t>
  </si>
  <si>
    <t>Total 17100 · Accum Depr - Furn and Equip</t>
  </si>
  <si>
    <t>Total Fixed Assets</t>
  </si>
  <si>
    <t>Other Assets</t>
  </si>
  <si>
    <t>18600 · Other Assets</t>
  </si>
  <si>
    <t>18610 · Prepaid Rent</t>
  </si>
  <si>
    <t>18650 · Software</t>
  </si>
  <si>
    <t>Total 18600 · Other Assets</t>
  </si>
  <si>
    <t>18605 · Rent Deposit</t>
  </si>
  <si>
    <t>Total Other Assets</t>
  </si>
  <si>
    <t>TOTAL ASSETS</t>
  </si>
  <si>
    <t>LIABILITIES &amp; EQUITY</t>
  </si>
  <si>
    <t>Liabilities</t>
  </si>
  <si>
    <t>Long Term Liabilities</t>
  </si>
  <si>
    <t>27100 · Oblig under Capital Lease -LT</t>
  </si>
  <si>
    <t>27200 · Kickstarter Purcellville</t>
  </si>
  <si>
    <t>Total Long Term Liabilities</t>
  </si>
  <si>
    <t>Total Liabilities</t>
  </si>
  <si>
    <t>Equity</t>
  </si>
  <si>
    <t>30000 · Opening Balance Equity</t>
  </si>
  <si>
    <t>32000 · Unrestricted Net Assets</t>
  </si>
  <si>
    <t>Net Income</t>
  </si>
  <si>
    <t>Total Equity</t>
  </si>
  <si>
    <t>TOTAL LIABILITIES &amp; EQUITY</t>
  </si>
  <si>
    <t>Jan - Dec 20</t>
  </si>
  <si>
    <t>Jan - Dec 19</t>
  </si>
  <si>
    <t>Ordinary Income/Expense</t>
  </si>
  <si>
    <t>Income</t>
  </si>
  <si>
    <t>41010 · Donations</t>
  </si>
  <si>
    <t>41016 · Donations of Equipment</t>
  </si>
  <si>
    <t>41010 · Donations - Other</t>
  </si>
  <si>
    <t>Total 41010 · Donations</t>
  </si>
  <si>
    <t>41200 · Laser Fee Income</t>
  </si>
  <si>
    <t>46400 · Other Types of Income</t>
  </si>
  <si>
    <t>46430 · Miscellaneous Revenue</t>
  </si>
  <si>
    <t>46400 · Other Types of Income - Other</t>
  </si>
  <si>
    <t>Total 46400 · Other Types of Income</t>
  </si>
  <si>
    <t>47200 · Program Income</t>
  </si>
  <si>
    <t>47220 · Corporate membership</t>
  </si>
  <si>
    <t>47230 · Membership</t>
  </si>
  <si>
    <t>47235 · Membership Discount</t>
  </si>
  <si>
    <t>47240 · Program Service Fees (Classes)</t>
  </si>
  <si>
    <t>Total 47200 · Program Income</t>
  </si>
  <si>
    <t>Total Income</t>
  </si>
  <si>
    <t>Gross Profit</t>
  </si>
  <si>
    <t>Expense</t>
  </si>
  <si>
    <t>60900 · Business Expenses</t>
  </si>
  <si>
    <t>60910 · Property Tax</t>
  </si>
  <si>
    <t>60920 · Business Registration Fees</t>
  </si>
  <si>
    <t>60930 · Business Tax</t>
  </si>
  <si>
    <t>Total 60900 · Business Expenses</t>
  </si>
  <si>
    <t>62100 · Contract Services</t>
  </si>
  <si>
    <t>62110 · Accounting Fees</t>
  </si>
  <si>
    <t>62140 · Legal Fees</t>
  </si>
  <si>
    <t>Total 62100 · Contract Services</t>
  </si>
  <si>
    <t>62600 · Merchant Processing Fees</t>
  </si>
  <si>
    <t>62800 · Facilities and Equipment</t>
  </si>
  <si>
    <t>62810 · Depr and Amort - Allowable</t>
  </si>
  <si>
    <t>62811 · Loss on Sale of Equipment</t>
  </si>
  <si>
    <t>62840 · Equip Rental and Maintenance</t>
  </si>
  <si>
    <t>62850 · Shop Supplies</t>
  </si>
  <si>
    <t>62860 · Facility Setup</t>
  </si>
  <si>
    <t>62890 · Rent, Parking, Utilities</t>
  </si>
  <si>
    <t>62891 · Power Leesburg</t>
  </si>
  <si>
    <t>62892 · Water/Internet Leesburg</t>
  </si>
  <si>
    <t>62893 · Rent Leesburg</t>
  </si>
  <si>
    <t>62895 · Rent Purcellville</t>
  </si>
  <si>
    <t>62896 · Power Purcellville</t>
  </si>
  <si>
    <t>62897 · Water Purcellville</t>
  </si>
  <si>
    <t>62898 · Internet Purcellville</t>
  </si>
  <si>
    <t>62899 · Propane Purcellville</t>
  </si>
  <si>
    <t>62890 · Rent, Parking, Utilities - Other</t>
  </si>
  <si>
    <t>Total 62890 · Rent, Parking, Utilities</t>
  </si>
  <si>
    <t>62800 · Facilities and Equipment - Other</t>
  </si>
  <si>
    <t>Total 62800 · Facilities and Equipment</t>
  </si>
  <si>
    <t>65000 · Operations</t>
  </si>
  <si>
    <t>65020 · Postage, Mailing Service</t>
  </si>
  <si>
    <t>65030 · Printing and Copying</t>
  </si>
  <si>
    <t>65040 · Supplies</t>
  </si>
  <si>
    <t>65050 · Telephone, Telecommunications</t>
  </si>
  <si>
    <t>65060 · Interest Expense -Capital Lease</t>
  </si>
  <si>
    <t>65070 · Bank Fees</t>
  </si>
  <si>
    <t>65000 · Operations - Other</t>
  </si>
  <si>
    <t>Total 65000 · Operations</t>
  </si>
  <si>
    <t>65100 · Other Types of Expenses</t>
  </si>
  <si>
    <t>65110 · Associations/Marketing</t>
  </si>
  <si>
    <t>65120 · Insurance - Liability, D and O</t>
  </si>
  <si>
    <t>65160 · Other Costs</t>
  </si>
  <si>
    <t>65170 · Instructor 1099 Payment</t>
  </si>
  <si>
    <t>Total 65100 · Other Types of Expenses</t>
  </si>
  <si>
    <t>Total Expense</t>
  </si>
  <si>
    <t>Net Ordinary Income</t>
  </si>
  <si>
    <t>This was both locations for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</si>
</sst>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9F60D5F0-82FF-449C-876D-6C56AD585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895350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BBBB14A-68A1-49C9-AF30-8DEF9C75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0" cy="639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54072F2C-038C-491C-A288-28CF8E651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B4B5C728-CDD8-4D5C-A04C-3D63728B7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285750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B374-B862-46BD-BE11-33FE4968A620}">
  <dimension ref="B1:C40"/>
  <sheetViews>
    <sheetView showGridLines="0" zoomScale="84" zoomScaleNormal="84" workbookViewId="0"/>
  </sheetViews>
  <sheetFormatPr defaultColWidth="8.3671875" defaultRowHeight="14.4" x14ac:dyDescent="0.55000000000000004"/>
  <cols>
    <col min="1" max="1" width="2.83984375" style="24" customWidth="1"/>
    <col min="2" max="2" width="3.9453125" style="24" customWidth="1"/>
    <col min="3" max="3" width="51.15625" style="24" customWidth="1"/>
    <col min="4" max="4" width="3.5234375" style="24" customWidth="1"/>
    <col min="5" max="5" width="85.5234375" style="24" customWidth="1"/>
    <col min="6" max="7" width="8.3671875" style="24"/>
    <col min="8" max="8" width="14.62890625" style="24" customWidth="1"/>
    <col min="9" max="9" width="4.89453125" style="24" customWidth="1"/>
    <col min="10" max="11" width="8.3671875" style="24"/>
    <col min="12" max="12" width="2.83984375" style="24" customWidth="1"/>
    <col min="13" max="15" width="8.3671875" style="24"/>
    <col min="16" max="16" width="6.62890625" style="24" customWidth="1"/>
    <col min="17" max="256" width="8.3671875" style="24"/>
    <col min="257" max="257" width="2.83984375" style="24" customWidth="1"/>
    <col min="258" max="258" width="3.9453125" style="24" customWidth="1"/>
    <col min="259" max="259" width="51.15625" style="24" customWidth="1"/>
    <col min="260" max="260" width="3.5234375" style="24" customWidth="1"/>
    <col min="261" max="261" width="85.5234375" style="24" customWidth="1"/>
    <col min="262" max="263" width="8.3671875" style="24"/>
    <col min="264" max="264" width="14.62890625" style="24" customWidth="1"/>
    <col min="265" max="265" width="4.89453125" style="24" customWidth="1"/>
    <col min="266" max="267" width="8.3671875" style="24"/>
    <col min="268" max="268" width="2.83984375" style="24" customWidth="1"/>
    <col min="269" max="271" width="8.3671875" style="24"/>
    <col min="272" max="272" width="6.62890625" style="24" customWidth="1"/>
    <col min="273" max="512" width="8.3671875" style="24"/>
    <col min="513" max="513" width="2.83984375" style="24" customWidth="1"/>
    <col min="514" max="514" width="3.9453125" style="24" customWidth="1"/>
    <col min="515" max="515" width="51.15625" style="24" customWidth="1"/>
    <col min="516" max="516" width="3.5234375" style="24" customWidth="1"/>
    <col min="517" max="517" width="85.5234375" style="24" customWidth="1"/>
    <col min="518" max="519" width="8.3671875" style="24"/>
    <col min="520" max="520" width="14.62890625" style="24" customWidth="1"/>
    <col min="521" max="521" width="4.89453125" style="24" customWidth="1"/>
    <col min="522" max="523" width="8.3671875" style="24"/>
    <col min="524" max="524" width="2.83984375" style="24" customWidth="1"/>
    <col min="525" max="527" width="8.3671875" style="24"/>
    <col min="528" max="528" width="6.62890625" style="24" customWidth="1"/>
    <col min="529" max="768" width="8.3671875" style="24"/>
    <col min="769" max="769" width="2.83984375" style="24" customWidth="1"/>
    <col min="770" max="770" width="3.9453125" style="24" customWidth="1"/>
    <col min="771" max="771" width="51.15625" style="24" customWidth="1"/>
    <col min="772" max="772" width="3.5234375" style="24" customWidth="1"/>
    <col min="773" max="773" width="85.5234375" style="24" customWidth="1"/>
    <col min="774" max="775" width="8.3671875" style="24"/>
    <col min="776" max="776" width="14.62890625" style="24" customWidth="1"/>
    <col min="777" max="777" width="4.89453125" style="24" customWidth="1"/>
    <col min="778" max="779" width="8.3671875" style="24"/>
    <col min="780" max="780" width="2.83984375" style="24" customWidth="1"/>
    <col min="781" max="783" width="8.3671875" style="24"/>
    <col min="784" max="784" width="6.62890625" style="24" customWidth="1"/>
    <col min="785" max="1024" width="8.3671875" style="24"/>
    <col min="1025" max="1025" width="2.83984375" style="24" customWidth="1"/>
    <col min="1026" max="1026" width="3.9453125" style="24" customWidth="1"/>
    <col min="1027" max="1027" width="51.15625" style="24" customWidth="1"/>
    <col min="1028" max="1028" width="3.5234375" style="24" customWidth="1"/>
    <col min="1029" max="1029" width="85.5234375" style="24" customWidth="1"/>
    <col min="1030" max="1031" width="8.3671875" style="24"/>
    <col min="1032" max="1032" width="14.62890625" style="24" customWidth="1"/>
    <col min="1033" max="1033" width="4.89453125" style="24" customWidth="1"/>
    <col min="1034" max="1035" width="8.3671875" style="24"/>
    <col min="1036" max="1036" width="2.83984375" style="24" customWidth="1"/>
    <col min="1037" max="1039" width="8.3671875" style="24"/>
    <col min="1040" max="1040" width="6.62890625" style="24" customWidth="1"/>
    <col min="1041" max="1280" width="8.3671875" style="24"/>
    <col min="1281" max="1281" width="2.83984375" style="24" customWidth="1"/>
    <col min="1282" max="1282" width="3.9453125" style="24" customWidth="1"/>
    <col min="1283" max="1283" width="51.15625" style="24" customWidth="1"/>
    <col min="1284" max="1284" width="3.5234375" style="24" customWidth="1"/>
    <col min="1285" max="1285" width="85.5234375" style="24" customWidth="1"/>
    <col min="1286" max="1287" width="8.3671875" style="24"/>
    <col min="1288" max="1288" width="14.62890625" style="24" customWidth="1"/>
    <col min="1289" max="1289" width="4.89453125" style="24" customWidth="1"/>
    <col min="1290" max="1291" width="8.3671875" style="24"/>
    <col min="1292" max="1292" width="2.83984375" style="24" customWidth="1"/>
    <col min="1293" max="1295" width="8.3671875" style="24"/>
    <col min="1296" max="1296" width="6.62890625" style="24" customWidth="1"/>
    <col min="1297" max="1536" width="8.3671875" style="24"/>
    <col min="1537" max="1537" width="2.83984375" style="24" customWidth="1"/>
    <col min="1538" max="1538" width="3.9453125" style="24" customWidth="1"/>
    <col min="1539" max="1539" width="51.15625" style="24" customWidth="1"/>
    <col min="1540" max="1540" width="3.5234375" style="24" customWidth="1"/>
    <col min="1541" max="1541" width="85.5234375" style="24" customWidth="1"/>
    <col min="1542" max="1543" width="8.3671875" style="24"/>
    <col min="1544" max="1544" width="14.62890625" style="24" customWidth="1"/>
    <col min="1545" max="1545" width="4.89453125" style="24" customWidth="1"/>
    <col min="1546" max="1547" width="8.3671875" style="24"/>
    <col min="1548" max="1548" width="2.83984375" style="24" customWidth="1"/>
    <col min="1549" max="1551" width="8.3671875" style="24"/>
    <col min="1552" max="1552" width="6.62890625" style="24" customWidth="1"/>
    <col min="1553" max="1792" width="8.3671875" style="24"/>
    <col min="1793" max="1793" width="2.83984375" style="24" customWidth="1"/>
    <col min="1794" max="1794" width="3.9453125" style="24" customWidth="1"/>
    <col min="1795" max="1795" width="51.15625" style="24" customWidth="1"/>
    <col min="1796" max="1796" width="3.5234375" style="24" customWidth="1"/>
    <col min="1797" max="1797" width="85.5234375" style="24" customWidth="1"/>
    <col min="1798" max="1799" width="8.3671875" style="24"/>
    <col min="1800" max="1800" width="14.62890625" style="24" customWidth="1"/>
    <col min="1801" max="1801" width="4.89453125" style="24" customWidth="1"/>
    <col min="1802" max="1803" width="8.3671875" style="24"/>
    <col min="1804" max="1804" width="2.83984375" style="24" customWidth="1"/>
    <col min="1805" max="1807" width="8.3671875" style="24"/>
    <col min="1808" max="1808" width="6.62890625" style="24" customWidth="1"/>
    <col min="1809" max="2048" width="8.3671875" style="24"/>
    <col min="2049" max="2049" width="2.83984375" style="24" customWidth="1"/>
    <col min="2050" max="2050" width="3.9453125" style="24" customWidth="1"/>
    <col min="2051" max="2051" width="51.15625" style="24" customWidth="1"/>
    <col min="2052" max="2052" width="3.5234375" style="24" customWidth="1"/>
    <col min="2053" max="2053" width="85.5234375" style="24" customWidth="1"/>
    <col min="2054" max="2055" width="8.3671875" style="24"/>
    <col min="2056" max="2056" width="14.62890625" style="24" customWidth="1"/>
    <col min="2057" max="2057" width="4.89453125" style="24" customWidth="1"/>
    <col min="2058" max="2059" width="8.3671875" style="24"/>
    <col min="2060" max="2060" width="2.83984375" style="24" customWidth="1"/>
    <col min="2061" max="2063" width="8.3671875" style="24"/>
    <col min="2064" max="2064" width="6.62890625" style="24" customWidth="1"/>
    <col min="2065" max="2304" width="8.3671875" style="24"/>
    <col min="2305" max="2305" width="2.83984375" style="24" customWidth="1"/>
    <col min="2306" max="2306" width="3.9453125" style="24" customWidth="1"/>
    <col min="2307" max="2307" width="51.15625" style="24" customWidth="1"/>
    <col min="2308" max="2308" width="3.5234375" style="24" customWidth="1"/>
    <col min="2309" max="2309" width="85.5234375" style="24" customWidth="1"/>
    <col min="2310" max="2311" width="8.3671875" style="24"/>
    <col min="2312" max="2312" width="14.62890625" style="24" customWidth="1"/>
    <col min="2313" max="2313" width="4.89453125" style="24" customWidth="1"/>
    <col min="2314" max="2315" width="8.3671875" style="24"/>
    <col min="2316" max="2316" width="2.83984375" style="24" customWidth="1"/>
    <col min="2317" max="2319" width="8.3671875" style="24"/>
    <col min="2320" max="2320" width="6.62890625" style="24" customWidth="1"/>
    <col min="2321" max="2560" width="8.3671875" style="24"/>
    <col min="2561" max="2561" width="2.83984375" style="24" customWidth="1"/>
    <col min="2562" max="2562" width="3.9453125" style="24" customWidth="1"/>
    <col min="2563" max="2563" width="51.15625" style="24" customWidth="1"/>
    <col min="2564" max="2564" width="3.5234375" style="24" customWidth="1"/>
    <col min="2565" max="2565" width="85.5234375" style="24" customWidth="1"/>
    <col min="2566" max="2567" width="8.3671875" style="24"/>
    <col min="2568" max="2568" width="14.62890625" style="24" customWidth="1"/>
    <col min="2569" max="2569" width="4.89453125" style="24" customWidth="1"/>
    <col min="2570" max="2571" width="8.3671875" style="24"/>
    <col min="2572" max="2572" width="2.83984375" style="24" customWidth="1"/>
    <col min="2573" max="2575" width="8.3671875" style="24"/>
    <col min="2576" max="2576" width="6.62890625" style="24" customWidth="1"/>
    <col min="2577" max="2816" width="8.3671875" style="24"/>
    <col min="2817" max="2817" width="2.83984375" style="24" customWidth="1"/>
    <col min="2818" max="2818" width="3.9453125" style="24" customWidth="1"/>
    <col min="2819" max="2819" width="51.15625" style="24" customWidth="1"/>
    <col min="2820" max="2820" width="3.5234375" style="24" customWidth="1"/>
    <col min="2821" max="2821" width="85.5234375" style="24" customWidth="1"/>
    <col min="2822" max="2823" width="8.3671875" style="24"/>
    <col min="2824" max="2824" width="14.62890625" style="24" customWidth="1"/>
    <col min="2825" max="2825" width="4.89453125" style="24" customWidth="1"/>
    <col min="2826" max="2827" width="8.3671875" style="24"/>
    <col min="2828" max="2828" width="2.83984375" style="24" customWidth="1"/>
    <col min="2829" max="2831" width="8.3671875" style="24"/>
    <col min="2832" max="2832" width="6.62890625" style="24" customWidth="1"/>
    <col min="2833" max="3072" width="8.3671875" style="24"/>
    <col min="3073" max="3073" width="2.83984375" style="24" customWidth="1"/>
    <col min="3074" max="3074" width="3.9453125" style="24" customWidth="1"/>
    <col min="3075" max="3075" width="51.15625" style="24" customWidth="1"/>
    <col min="3076" max="3076" width="3.5234375" style="24" customWidth="1"/>
    <col min="3077" max="3077" width="85.5234375" style="24" customWidth="1"/>
    <col min="3078" max="3079" width="8.3671875" style="24"/>
    <col min="3080" max="3080" width="14.62890625" style="24" customWidth="1"/>
    <col min="3081" max="3081" width="4.89453125" style="24" customWidth="1"/>
    <col min="3082" max="3083" width="8.3671875" style="24"/>
    <col min="3084" max="3084" width="2.83984375" style="24" customWidth="1"/>
    <col min="3085" max="3087" width="8.3671875" style="24"/>
    <col min="3088" max="3088" width="6.62890625" style="24" customWidth="1"/>
    <col min="3089" max="3328" width="8.3671875" style="24"/>
    <col min="3329" max="3329" width="2.83984375" style="24" customWidth="1"/>
    <col min="3330" max="3330" width="3.9453125" style="24" customWidth="1"/>
    <col min="3331" max="3331" width="51.15625" style="24" customWidth="1"/>
    <col min="3332" max="3332" width="3.5234375" style="24" customWidth="1"/>
    <col min="3333" max="3333" width="85.5234375" style="24" customWidth="1"/>
    <col min="3334" max="3335" width="8.3671875" style="24"/>
    <col min="3336" max="3336" width="14.62890625" style="24" customWidth="1"/>
    <col min="3337" max="3337" width="4.89453125" style="24" customWidth="1"/>
    <col min="3338" max="3339" width="8.3671875" style="24"/>
    <col min="3340" max="3340" width="2.83984375" style="24" customWidth="1"/>
    <col min="3341" max="3343" width="8.3671875" style="24"/>
    <col min="3344" max="3344" width="6.62890625" style="24" customWidth="1"/>
    <col min="3345" max="3584" width="8.3671875" style="24"/>
    <col min="3585" max="3585" width="2.83984375" style="24" customWidth="1"/>
    <col min="3586" max="3586" width="3.9453125" style="24" customWidth="1"/>
    <col min="3587" max="3587" width="51.15625" style="24" customWidth="1"/>
    <col min="3588" max="3588" width="3.5234375" style="24" customWidth="1"/>
    <col min="3589" max="3589" width="85.5234375" style="24" customWidth="1"/>
    <col min="3590" max="3591" width="8.3671875" style="24"/>
    <col min="3592" max="3592" width="14.62890625" style="24" customWidth="1"/>
    <col min="3593" max="3593" width="4.89453125" style="24" customWidth="1"/>
    <col min="3594" max="3595" width="8.3671875" style="24"/>
    <col min="3596" max="3596" width="2.83984375" style="24" customWidth="1"/>
    <col min="3597" max="3599" width="8.3671875" style="24"/>
    <col min="3600" max="3600" width="6.62890625" style="24" customWidth="1"/>
    <col min="3601" max="3840" width="8.3671875" style="24"/>
    <col min="3841" max="3841" width="2.83984375" style="24" customWidth="1"/>
    <col min="3842" max="3842" width="3.9453125" style="24" customWidth="1"/>
    <col min="3843" max="3843" width="51.15625" style="24" customWidth="1"/>
    <col min="3844" max="3844" width="3.5234375" style="24" customWidth="1"/>
    <col min="3845" max="3845" width="85.5234375" style="24" customWidth="1"/>
    <col min="3846" max="3847" width="8.3671875" style="24"/>
    <col min="3848" max="3848" width="14.62890625" style="24" customWidth="1"/>
    <col min="3849" max="3849" width="4.89453125" style="24" customWidth="1"/>
    <col min="3850" max="3851" width="8.3671875" style="24"/>
    <col min="3852" max="3852" width="2.83984375" style="24" customWidth="1"/>
    <col min="3853" max="3855" width="8.3671875" style="24"/>
    <col min="3856" max="3856" width="6.62890625" style="24" customWidth="1"/>
    <col min="3857" max="4096" width="8.3671875" style="24"/>
    <col min="4097" max="4097" width="2.83984375" style="24" customWidth="1"/>
    <col min="4098" max="4098" width="3.9453125" style="24" customWidth="1"/>
    <col min="4099" max="4099" width="51.15625" style="24" customWidth="1"/>
    <col min="4100" max="4100" width="3.5234375" style="24" customWidth="1"/>
    <col min="4101" max="4101" width="85.5234375" style="24" customWidth="1"/>
    <col min="4102" max="4103" width="8.3671875" style="24"/>
    <col min="4104" max="4104" width="14.62890625" style="24" customWidth="1"/>
    <col min="4105" max="4105" width="4.89453125" style="24" customWidth="1"/>
    <col min="4106" max="4107" width="8.3671875" style="24"/>
    <col min="4108" max="4108" width="2.83984375" style="24" customWidth="1"/>
    <col min="4109" max="4111" width="8.3671875" style="24"/>
    <col min="4112" max="4112" width="6.62890625" style="24" customWidth="1"/>
    <col min="4113" max="4352" width="8.3671875" style="24"/>
    <col min="4353" max="4353" width="2.83984375" style="24" customWidth="1"/>
    <col min="4354" max="4354" width="3.9453125" style="24" customWidth="1"/>
    <col min="4355" max="4355" width="51.15625" style="24" customWidth="1"/>
    <col min="4356" max="4356" width="3.5234375" style="24" customWidth="1"/>
    <col min="4357" max="4357" width="85.5234375" style="24" customWidth="1"/>
    <col min="4358" max="4359" width="8.3671875" style="24"/>
    <col min="4360" max="4360" width="14.62890625" style="24" customWidth="1"/>
    <col min="4361" max="4361" width="4.89453125" style="24" customWidth="1"/>
    <col min="4362" max="4363" width="8.3671875" style="24"/>
    <col min="4364" max="4364" width="2.83984375" style="24" customWidth="1"/>
    <col min="4365" max="4367" width="8.3671875" style="24"/>
    <col min="4368" max="4368" width="6.62890625" style="24" customWidth="1"/>
    <col min="4369" max="4608" width="8.3671875" style="24"/>
    <col min="4609" max="4609" width="2.83984375" style="24" customWidth="1"/>
    <col min="4610" max="4610" width="3.9453125" style="24" customWidth="1"/>
    <col min="4611" max="4611" width="51.15625" style="24" customWidth="1"/>
    <col min="4612" max="4612" width="3.5234375" style="24" customWidth="1"/>
    <col min="4613" max="4613" width="85.5234375" style="24" customWidth="1"/>
    <col min="4614" max="4615" width="8.3671875" style="24"/>
    <col min="4616" max="4616" width="14.62890625" style="24" customWidth="1"/>
    <col min="4617" max="4617" width="4.89453125" style="24" customWidth="1"/>
    <col min="4618" max="4619" width="8.3671875" style="24"/>
    <col min="4620" max="4620" width="2.83984375" style="24" customWidth="1"/>
    <col min="4621" max="4623" width="8.3671875" style="24"/>
    <col min="4624" max="4624" width="6.62890625" style="24" customWidth="1"/>
    <col min="4625" max="4864" width="8.3671875" style="24"/>
    <col min="4865" max="4865" width="2.83984375" style="24" customWidth="1"/>
    <col min="4866" max="4866" width="3.9453125" style="24" customWidth="1"/>
    <col min="4867" max="4867" width="51.15625" style="24" customWidth="1"/>
    <col min="4868" max="4868" width="3.5234375" style="24" customWidth="1"/>
    <col min="4869" max="4869" width="85.5234375" style="24" customWidth="1"/>
    <col min="4870" max="4871" width="8.3671875" style="24"/>
    <col min="4872" max="4872" width="14.62890625" style="24" customWidth="1"/>
    <col min="4873" max="4873" width="4.89453125" style="24" customWidth="1"/>
    <col min="4874" max="4875" width="8.3671875" style="24"/>
    <col min="4876" max="4876" width="2.83984375" style="24" customWidth="1"/>
    <col min="4877" max="4879" width="8.3671875" style="24"/>
    <col min="4880" max="4880" width="6.62890625" style="24" customWidth="1"/>
    <col min="4881" max="5120" width="8.3671875" style="24"/>
    <col min="5121" max="5121" width="2.83984375" style="24" customWidth="1"/>
    <col min="5122" max="5122" width="3.9453125" style="24" customWidth="1"/>
    <col min="5123" max="5123" width="51.15625" style="24" customWidth="1"/>
    <col min="5124" max="5124" width="3.5234375" style="24" customWidth="1"/>
    <col min="5125" max="5125" width="85.5234375" style="24" customWidth="1"/>
    <col min="5126" max="5127" width="8.3671875" style="24"/>
    <col min="5128" max="5128" width="14.62890625" style="24" customWidth="1"/>
    <col min="5129" max="5129" width="4.89453125" style="24" customWidth="1"/>
    <col min="5130" max="5131" width="8.3671875" style="24"/>
    <col min="5132" max="5132" width="2.83984375" style="24" customWidth="1"/>
    <col min="5133" max="5135" width="8.3671875" style="24"/>
    <col min="5136" max="5136" width="6.62890625" style="24" customWidth="1"/>
    <col min="5137" max="5376" width="8.3671875" style="24"/>
    <col min="5377" max="5377" width="2.83984375" style="24" customWidth="1"/>
    <col min="5378" max="5378" width="3.9453125" style="24" customWidth="1"/>
    <col min="5379" max="5379" width="51.15625" style="24" customWidth="1"/>
    <col min="5380" max="5380" width="3.5234375" style="24" customWidth="1"/>
    <col min="5381" max="5381" width="85.5234375" style="24" customWidth="1"/>
    <col min="5382" max="5383" width="8.3671875" style="24"/>
    <col min="5384" max="5384" width="14.62890625" style="24" customWidth="1"/>
    <col min="5385" max="5385" width="4.89453125" style="24" customWidth="1"/>
    <col min="5386" max="5387" width="8.3671875" style="24"/>
    <col min="5388" max="5388" width="2.83984375" style="24" customWidth="1"/>
    <col min="5389" max="5391" width="8.3671875" style="24"/>
    <col min="5392" max="5392" width="6.62890625" style="24" customWidth="1"/>
    <col min="5393" max="5632" width="8.3671875" style="24"/>
    <col min="5633" max="5633" width="2.83984375" style="24" customWidth="1"/>
    <col min="5634" max="5634" width="3.9453125" style="24" customWidth="1"/>
    <col min="5635" max="5635" width="51.15625" style="24" customWidth="1"/>
    <col min="5636" max="5636" width="3.5234375" style="24" customWidth="1"/>
    <col min="5637" max="5637" width="85.5234375" style="24" customWidth="1"/>
    <col min="5638" max="5639" width="8.3671875" style="24"/>
    <col min="5640" max="5640" width="14.62890625" style="24" customWidth="1"/>
    <col min="5641" max="5641" width="4.89453125" style="24" customWidth="1"/>
    <col min="5642" max="5643" width="8.3671875" style="24"/>
    <col min="5644" max="5644" width="2.83984375" style="24" customWidth="1"/>
    <col min="5645" max="5647" width="8.3671875" style="24"/>
    <col min="5648" max="5648" width="6.62890625" style="24" customWidth="1"/>
    <col min="5649" max="5888" width="8.3671875" style="24"/>
    <col min="5889" max="5889" width="2.83984375" style="24" customWidth="1"/>
    <col min="5890" max="5890" width="3.9453125" style="24" customWidth="1"/>
    <col min="5891" max="5891" width="51.15625" style="24" customWidth="1"/>
    <col min="5892" max="5892" width="3.5234375" style="24" customWidth="1"/>
    <col min="5893" max="5893" width="85.5234375" style="24" customWidth="1"/>
    <col min="5894" max="5895" width="8.3671875" style="24"/>
    <col min="5896" max="5896" width="14.62890625" style="24" customWidth="1"/>
    <col min="5897" max="5897" width="4.89453125" style="24" customWidth="1"/>
    <col min="5898" max="5899" width="8.3671875" style="24"/>
    <col min="5900" max="5900" width="2.83984375" style="24" customWidth="1"/>
    <col min="5901" max="5903" width="8.3671875" style="24"/>
    <col min="5904" max="5904" width="6.62890625" style="24" customWidth="1"/>
    <col min="5905" max="6144" width="8.3671875" style="24"/>
    <col min="6145" max="6145" width="2.83984375" style="24" customWidth="1"/>
    <col min="6146" max="6146" width="3.9453125" style="24" customWidth="1"/>
    <col min="6147" max="6147" width="51.15625" style="24" customWidth="1"/>
    <col min="6148" max="6148" width="3.5234375" style="24" customWidth="1"/>
    <col min="6149" max="6149" width="85.5234375" style="24" customWidth="1"/>
    <col min="6150" max="6151" width="8.3671875" style="24"/>
    <col min="6152" max="6152" width="14.62890625" style="24" customWidth="1"/>
    <col min="6153" max="6153" width="4.89453125" style="24" customWidth="1"/>
    <col min="6154" max="6155" width="8.3671875" style="24"/>
    <col min="6156" max="6156" width="2.83984375" style="24" customWidth="1"/>
    <col min="6157" max="6159" width="8.3671875" style="24"/>
    <col min="6160" max="6160" width="6.62890625" style="24" customWidth="1"/>
    <col min="6161" max="6400" width="8.3671875" style="24"/>
    <col min="6401" max="6401" width="2.83984375" style="24" customWidth="1"/>
    <col min="6402" max="6402" width="3.9453125" style="24" customWidth="1"/>
    <col min="6403" max="6403" width="51.15625" style="24" customWidth="1"/>
    <col min="6404" max="6404" width="3.5234375" style="24" customWidth="1"/>
    <col min="6405" max="6405" width="85.5234375" style="24" customWidth="1"/>
    <col min="6406" max="6407" width="8.3671875" style="24"/>
    <col min="6408" max="6408" width="14.62890625" style="24" customWidth="1"/>
    <col min="6409" max="6409" width="4.89453125" style="24" customWidth="1"/>
    <col min="6410" max="6411" width="8.3671875" style="24"/>
    <col min="6412" max="6412" width="2.83984375" style="24" customWidth="1"/>
    <col min="6413" max="6415" width="8.3671875" style="24"/>
    <col min="6416" max="6416" width="6.62890625" style="24" customWidth="1"/>
    <col min="6417" max="6656" width="8.3671875" style="24"/>
    <col min="6657" max="6657" width="2.83984375" style="24" customWidth="1"/>
    <col min="6658" max="6658" width="3.9453125" style="24" customWidth="1"/>
    <col min="6659" max="6659" width="51.15625" style="24" customWidth="1"/>
    <col min="6660" max="6660" width="3.5234375" style="24" customWidth="1"/>
    <col min="6661" max="6661" width="85.5234375" style="24" customWidth="1"/>
    <col min="6662" max="6663" width="8.3671875" style="24"/>
    <col min="6664" max="6664" width="14.62890625" style="24" customWidth="1"/>
    <col min="6665" max="6665" width="4.89453125" style="24" customWidth="1"/>
    <col min="6666" max="6667" width="8.3671875" style="24"/>
    <col min="6668" max="6668" width="2.83984375" style="24" customWidth="1"/>
    <col min="6669" max="6671" width="8.3671875" style="24"/>
    <col min="6672" max="6672" width="6.62890625" style="24" customWidth="1"/>
    <col min="6673" max="6912" width="8.3671875" style="24"/>
    <col min="6913" max="6913" width="2.83984375" style="24" customWidth="1"/>
    <col min="6914" max="6914" width="3.9453125" style="24" customWidth="1"/>
    <col min="6915" max="6915" width="51.15625" style="24" customWidth="1"/>
    <col min="6916" max="6916" width="3.5234375" style="24" customWidth="1"/>
    <col min="6917" max="6917" width="85.5234375" style="24" customWidth="1"/>
    <col min="6918" max="6919" width="8.3671875" style="24"/>
    <col min="6920" max="6920" width="14.62890625" style="24" customWidth="1"/>
    <col min="6921" max="6921" width="4.89453125" style="24" customWidth="1"/>
    <col min="6922" max="6923" width="8.3671875" style="24"/>
    <col min="6924" max="6924" width="2.83984375" style="24" customWidth="1"/>
    <col min="6925" max="6927" width="8.3671875" style="24"/>
    <col min="6928" max="6928" width="6.62890625" style="24" customWidth="1"/>
    <col min="6929" max="7168" width="8.3671875" style="24"/>
    <col min="7169" max="7169" width="2.83984375" style="24" customWidth="1"/>
    <col min="7170" max="7170" width="3.9453125" style="24" customWidth="1"/>
    <col min="7171" max="7171" width="51.15625" style="24" customWidth="1"/>
    <col min="7172" max="7172" width="3.5234375" style="24" customWidth="1"/>
    <col min="7173" max="7173" width="85.5234375" style="24" customWidth="1"/>
    <col min="7174" max="7175" width="8.3671875" style="24"/>
    <col min="7176" max="7176" width="14.62890625" style="24" customWidth="1"/>
    <col min="7177" max="7177" width="4.89453125" style="24" customWidth="1"/>
    <col min="7178" max="7179" width="8.3671875" style="24"/>
    <col min="7180" max="7180" width="2.83984375" style="24" customWidth="1"/>
    <col min="7181" max="7183" width="8.3671875" style="24"/>
    <col min="7184" max="7184" width="6.62890625" style="24" customWidth="1"/>
    <col min="7185" max="7424" width="8.3671875" style="24"/>
    <col min="7425" max="7425" width="2.83984375" style="24" customWidth="1"/>
    <col min="7426" max="7426" width="3.9453125" style="24" customWidth="1"/>
    <col min="7427" max="7427" width="51.15625" style="24" customWidth="1"/>
    <col min="7428" max="7428" width="3.5234375" style="24" customWidth="1"/>
    <col min="7429" max="7429" width="85.5234375" style="24" customWidth="1"/>
    <col min="7430" max="7431" width="8.3671875" style="24"/>
    <col min="7432" max="7432" width="14.62890625" style="24" customWidth="1"/>
    <col min="7433" max="7433" width="4.89453125" style="24" customWidth="1"/>
    <col min="7434" max="7435" width="8.3671875" style="24"/>
    <col min="7436" max="7436" width="2.83984375" style="24" customWidth="1"/>
    <col min="7437" max="7439" width="8.3671875" style="24"/>
    <col min="7440" max="7440" width="6.62890625" style="24" customWidth="1"/>
    <col min="7441" max="7680" width="8.3671875" style="24"/>
    <col min="7681" max="7681" width="2.83984375" style="24" customWidth="1"/>
    <col min="7682" max="7682" width="3.9453125" style="24" customWidth="1"/>
    <col min="7683" max="7683" width="51.15625" style="24" customWidth="1"/>
    <col min="7684" max="7684" width="3.5234375" style="24" customWidth="1"/>
    <col min="7685" max="7685" width="85.5234375" style="24" customWidth="1"/>
    <col min="7686" max="7687" width="8.3671875" style="24"/>
    <col min="7688" max="7688" width="14.62890625" style="24" customWidth="1"/>
    <col min="7689" max="7689" width="4.89453125" style="24" customWidth="1"/>
    <col min="7690" max="7691" width="8.3671875" style="24"/>
    <col min="7692" max="7692" width="2.83984375" style="24" customWidth="1"/>
    <col min="7693" max="7695" width="8.3671875" style="24"/>
    <col min="7696" max="7696" width="6.62890625" style="24" customWidth="1"/>
    <col min="7697" max="7936" width="8.3671875" style="24"/>
    <col min="7937" max="7937" width="2.83984375" style="24" customWidth="1"/>
    <col min="7938" max="7938" width="3.9453125" style="24" customWidth="1"/>
    <col min="7939" max="7939" width="51.15625" style="24" customWidth="1"/>
    <col min="7940" max="7940" width="3.5234375" style="24" customWidth="1"/>
    <col min="7941" max="7941" width="85.5234375" style="24" customWidth="1"/>
    <col min="7942" max="7943" width="8.3671875" style="24"/>
    <col min="7944" max="7944" width="14.62890625" style="24" customWidth="1"/>
    <col min="7945" max="7945" width="4.89453125" style="24" customWidth="1"/>
    <col min="7946" max="7947" width="8.3671875" style="24"/>
    <col min="7948" max="7948" width="2.83984375" style="24" customWidth="1"/>
    <col min="7949" max="7951" width="8.3671875" style="24"/>
    <col min="7952" max="7952" width="6.62890625" style="24" customWidth="1"/>
    <col min="7953" max="8192" width="8.3671875" style="24"/>
    <col min="8193" max="8193" width="2.83984375" style="24" customWidth="1"/>
    <col min="8194" max="8194" width="3.9453125" style="24" customWidth="1"/>
    <col min="8195" max="8195" width="51.15625" style="24" customWidth="1"/>
    <col min="8196" max="8196" width="3.5234375" style="24" customWidth="1"/>
    <col min="8197" max="8197" width="85.5234375" style="24" customWidth="1"/>
    <col min="8198" max="8199" width="8.3671875" style="24"/>
    <col min="8200" max="8200" width="14.62890625" style="24" customWidth="1"/>
    <col min="8201" max="8201" width="4.89453125" style="24" customWidth="1"/>
    <col min="8202" max="8203" width="8.3671875" style="24"/>
    <col min="8204" max="8204" width="2.83984375" style="24" customWidth="1"/>
    <col min="8205" max="8207" width="8.3671875" style="24"/>
    <col min="8208" max="8208" width="6.62890625" style="24" customWidth="1"/>
    <col min="8209" max="8448" width="8.3671875" style="24"/>
    <col min="8449" max="8449" width="2.83984375" style="24" customWidth="1"/>
    <col min="8450" max="8450" width="3.9453125" style="24" customWidth="1"/>
    <col min="8451" max="8451" width="51.15625" style="24" customWidth="1"/>
    <col min="8452" max="8452" width="3.5234375" style="24" customWidth="1"/>
    <col min="8453" max="8453" width="85.5234375" style="24" customWidth="1"/>
    <col min="8454" max="8455" width="8.3671875" style="24"/>
    <col min="8456" max="8456" width="14.62890625" style="24" customWidth="1"/>
    <col min="8457" max="8457" width="4.89453125" style="24" customWidth="1"/>
    <col min="8458" max="8459" width="8.3671875" style="24"/>
    <col min="8460" max="8460" width="2.83984375" style="24" customWidth="1"/>
    <col min="8461" max="8463" width="8.3671875" style="24"/>
    <col min="8464" max="8464" width="6.62890625" style="24" customWidth="1"/>
    <col min="8465" max="8704" width="8.3671875" style="24"/>
    <col min="8705" max="8705" width="2.83984375" style="24" customWidth="1"/>
    <col min="8706" max="8706" width="3.9453125" style="24" customWidth="1"/>
    <col min="8707" max="8707" width="51.15625" style="24" customWidth="1"/>
    <col min="8708" max="8708" width="3.5234375" style="24" customWidth="1"/>
    <col min="8709" max="8709" width="85.5234375" style="24" customWidth="1"/>
    <col min="8710" max="8711" width="8.3671875" style="24"/>
    <col min="8712" max="8712" width="14.62890625" style="24" customWidth="1"/>
    <col min="8713" max="8713" width="4.89453125" style="24" customWidth="1"/>
    <col min="8714" max="8715" width="8.3671875" style="24"/>
    <col min="8716" max="8716" width="2.83984375" style="24" customWidth="1"/>
    <col min="8717" max="8719" width="8.3671875" style="24"/>
    <col min="8720" max="8720" width="6.62890625" style="24" customWidth="1"/>
    <col min="8721" max="8960" width="8.3671875" style="24"/>
    <col min="8961" max="8961" width="2.83984375" style="24" customWidth="1"/>
    <col min="8962" max="8962" width="3.9453125" style="24" customWidth="1"/>
    <col min="8963" max="8963" width="51.15625" style="24" customWidth="1"/>
    <col min="8964" max="8964" width="3.5234375" style="24" customWidth="1"/>
    <col min="8965" max="8965" width="85.5234375" style="24" customWidth="1"/>
    <col min="8966" max="8967" width="8.3671875" style="24"/>
    <col min="8968" max="8968" width="14.62890625" style="24" customWidth="1"/>
    <col min="8969" max="8969" width="4.89453125" style="24" customWidth="1"/>
    <col min="8970" max="8971" width="8.3671875" style="24"/>
    <col min="8972" max="8972" width="2.83984375" style="24" customWidth="1"/>
    <col min="8973" max="8975" width="8.3671875" style="24"/>
    <col min="8976" max="8976" width="6.62890625" style="24" customWidth="1"/>
    <col min="8977" max="9216" width="8.3671875" style="24"/>
    <col min="9217" max="9217" width="2.83984375" style="24" customWidth="1"/>
    <col min="9218" max="9218" width="3.9453125" style="24" customWidth="1"/>
    <col min="9219" max="9219" width="51.15625" style="24" customWidth="1"/>
    <col min="9220" max="9220" width="3.5234375" style="24" customWidth="1"/>
    <col min="9221" max="9221" width="85.5234375" style="24" customWidth="1"/>
    <col min="9222" max="9223" width="8.3671875" style="24"/>
    <col min="9224" max="9224" width="14.62890625" style="24" customWidth="1"/>
    <col min="9225" max="9225" width="4.89453125" style="24" customWidth="1"/>
    <col min="9226" max="9227" width="8.3671875" style="24"/>
    <col min="9228" max="9228" width="2.83984375" style="24" customWidth="1"/>
    <col min="9229" max="9231" width="8.3671875" style="24"/>
    <col min="9232" max="9232" width="6.62890625" style="24" customWidth="1"/>
    <col min="9233" max="9472" width="8.3671875" style="24"/>
    <col min="9473" max="9473" width="2.83984375" style="24" customWidth="1"/>
    <col min="9474" max="9474" width="3.9453125" style="24" customWidth="1"/>
    <col min="9475" max="9475" width="51.15625" style="24" customWidth="1"/>
    <col min="9476" max="9476" width="3.5234375" style="24" customWidth="1"/>
    <col min="9477" max="9477" width="85.5234375" style="24" customWidth="1"/>
    <col min="9478" max="9479" width="8.3671875" style="24"/>
    <col min="9480" max="9480" width="14.62890625" style="24" customWidth="1"/>
    <col min="9481" max="9481" width="4.89453125" style="24" customWidth="1"/>
    <col min="9482" max="9483" width="8.3671875" style="24"/>
    <col min="9484" max="9484" width="2.83984375" style="24" customWidth="1"/>
    <col min="9485" max="9487" width="8.3671875" style="24"/>
    <col min="9488" max="9488" width="6.62890625" style="24" customWidth="1"/>
    <col min="9489" max="9728" width="8.3671875" style="24"/>
    <col min="9729" max="9729" width="2.83984375" style="24" customWidth="1"/>
    <col min="9730" max="9730" width="3.9453125" style="24" customWidth="1"/>
    <col min="9731" max="9731" width="51.15625" style="24" customWidth="1"/>
    <col min="9732" max="9732" width="3.5234375" style="24" customWidth="1"/>
    <col min="9733" max="9733" width="85.5234375" style="24" customWidth="1"/>
    <col min="9734" max="9735" width="8.3671875" style="24"/>
    <col min="9736" max="9736" width="14.62890625" style="24" customWidth="1"/>
    <col min="9737" max="9737" width="4.89453125" style="24" customWidth="1"/>
    <col min="9738" max="9739" width="8.3671875" style="24"/>
    <col min="9740" max="9740" width="2.83984375" style="24" customWidth="1"/>
    <col min="9741" max="9743" width="8.3671875" style="24"/>
    <col min="9744" max="9744" width="6.62890625" style="24" customWidth="1"/>
    <col min="9745" max="9984" width="8.3671875" style="24"/>
    <col min="9985" max="9985" width="2.83984375" style="24" customWidth="1"/>
    <col min="9986" max="9986" width="3.9453125" style="24" customWidth="1"/>
    <col min="9987" max="9987" width="51.15625" style="24" customWidth="1"/>
    <col min="9988" max="9988" width="3.5234375" style="24" customWidth="1"/>
    <col min="9989" max="9989" width="85.5234375" style="24" customWidth="1"/>
    <col min="9990" max="9991" width="8.3671875" style="24"/>
    <col min="9992" max="9992" width="14.62890625" style="24" customWidth="1"/>
    <col min="9993" max="9993" width="4.89453125" style="24" customWidth="1"/>
    <col min="9994" max="9995" width="8.3671875" style="24"/>
    <col min="9996" max="9996" width="2.83984375" style="24" customWidth="1"/>
    <col min="9997" max="9999" width="8.3671875" style="24"/>
    <col min="10000" max="10000" width="6.62890625" style="24" customWidth="1"/>
    <col min="10001" max="10240" width="8.3671875" style="24"/>
    <col min="10241" max="10241" width="2.83984375" style="24" customWidth="1"/>
    <col min="10242" max="10242" width="3.9453125" style="24" customWidth="1"/>
    <col min="10243" max="10243" width="51.15625" style="24" customWidth="1"/>
    <col min="10244" max="10244" width="3.5234375" style="24" customWidth="1"/>
    <col min="10245" max="10245" width="85.5234375" style="24" customWidth="1"/>
    <col min="10246" max="10247" width="8.3671875" style="24"/>
    <col min="10248" max="10248" width="14.62890625" style="24" customWidth="1"/>
    <col min="10249" max="10249" width="4.89453125" style="24" customWidth="1"/>
    <col min="10250" max="10251" width="8.3671875" style="24"/>
    <col min="10252" max="10252" width="2.83984375" style="24" customWidth="1"/>
    <col min="10253" max="10255" width="8.3671875" style="24"/>
    <col min="10256" max="10256" width="6.62890625" style="24" customWidth="1"/>
    <col min="10257" max="10496" width="8.3671875" style="24"/>
    <col min="10497" max="10497" width="2.83984375" style="24" customWidth="1"/>
    <col min="10498" max="10498" width="3.9453125" style="24" customWidth="1"/>
    <col min="10499" max="10499" width="51.15625" style="24" customWidth="1"/>
    <col min="10500" max="10500" width="3.5234375" style="24" customWidth="1"/>
    <col min="10501" max="10501" width="85.5234375" style="24" customWidth="1"/>
    <col min="10502" max="10503" width="8.3671875" style="24"/>
    <col min="10504" max="10504" width="14.62890625" style="24" customWidth="1"/>
    <col min="10505" max="10505" width="4.89453125" style="24" customWidth="1"/>
    <col min="10506" max="10507" width="8.3671875" style="24"/>
    <col min="10508" max="10508" width="2.83984375" style="24" customWidth="1"/>
    <col min="10509" max="10511" width="8.3671875" style="24"/>
    <col min="10512" max="10512" width="6.62890625" style="24" customWidth="1"/>
    <col min="10513" max="10752" width="8.3671875" style="24"/>
    <col min="10753" max="10753" width="2.83984375" style="24" customWidth="1"/>
    <col min="10754" max="10754" width="3.9453125" style="24" customWidth="1"/>
    <col min="10755" max="10755" width="51.15625" style="24" customWidth="1"/>
    <col min="10756" max="10756" width="3.5234375" style="24" customWidth="1"/>
    <col min="10757" max="10757" width="85.5234375" style="24" customWidth="1"/>
    <col min="10758" max="10759" width="8.3671875" style="24"/>
    <col min="10760" max="10760" width="14.62890625" style="24" customWidth="1"/>
    <col min="10761" max="10761" width="4.89453125" style="24" customWidth="1"/>
    <col min="10762" max="10763" width="8.3671875" style="24"/>
    <col min="10764" max="10764" width="2.83984375" style="24" customWidth="1"/>
    <col min="10765" max="10767" width="8.3671875" style="24"/>
    <col min="10768" max="10768" width="6.62890625" style="24" customWidth="1"/>
    <col min="10769" max="11008" width="8.3671875" style="24"/>
    <col min="11009" max="11009" width="2.83984375" style="24" customWidth="1"/>
    <col min="11010" max="11010" width="3.9453125" style="24" customWidth="1"/>
    <col min="11011" max="11011" width="51.15625" style="24" customWidth="1"/>
    <col min="11012" max="11012" width="3.5234375" style="24" customWidth="1"/>
    <col min="11013" max="11013" width="85.5234375" style="24" customWidth="1"/>
    <col min="11014" max="11015" width="8.3671875" style="24"/>
    <col min="11016" max="11016" width="14.62890625" style="24" customWidth="1"/>
    <col min="11017" max="11017" width="4.89453125" style="24" customWidth="1"/>
    <col min="11018" max="11019" width="8.3671875" style="24"/>
    <col min="11020" max="11020" width="2.83984375" style="24" customWidth="1"/>
    <col min="11021" max="11023" width="8.3671875" style="24"/>
    <col min="11024" max="11024" width="6.62890625" style="24" customWidth="1"/>
    <col min="11025" max="11264" width="8.3671875" style="24"/>
    <col min="11265" max="11265" width="2.83984375" style="24" customWidth="1"/>
    <col min="11266" max="11266" width="3.9453125" style="24" customWidth="1"/>
    <col min="11267" max="11267" width="51.15625" style="24" customWidth="1"/>
    <col min="11268" max="11268" width="3.5234375" style="24" customWidth="1"/>
    <col min="11269" max="11269" width="85.5234375" style="24" customWidth="1"/>
    <col min="11270" max="11271" width="8.3671875" style="24"/>
    <col min="11272" max="11272" width="14.62890625" style="24" customWidth="1"/>
    <col min="11273" max="11273" width="4.89453125" style="24" customWidth="1"/>
    <col min="11274" max="11275" width="8.3671875" style="24"/>
    <col min="11276" max="11276" width="2.83984375" style="24" customWidth="1"/>
    <col min="11277" max="11279" width="8.3671875" style="24"/>
    <col min="11280" max="11280" width="6.62890625" style="24" customWidth="1"/>
    <col min="11281" max="11520" width="8.3671875" style="24"/>
    <col min="11521" max="11521" width="2.83984375" style="24" customWidth="1"/>
    <col min="11522" max="11522" width="3.9453125" style="24" customWidth="1"/>
    <col min="11523" max="11523" width="51.15625" style="24" customWidth="1"/>
    <col min="11524" max="11524" width="3.5234375" style="24" customWidth="1"/>
    <col min="11525" max="11525" width="85.5234375" style="24" customWidth="1"/>
    <col min="11526" max="11527" width="8.3671875" style="24"/>
    <col min="11528" max="11528" width="14.62890625" style="24" customWidth="1"/>
    <col min="11529" max="11529" width="4.89453125" style="24" customWidth="1"/>
    <col min="11530" max="11531" width="8.3671875" style="24"/>
    <col min="11532" max="11532" width="2.83984375" style="24" customWidth="1"/>
    <col min="11533" max="11535" width="8.3671875" style="24"/>
    <col min="11536" max="11536" width="6.62890625" style="24" customWidth="1"/>
    <col min="11537" max="11776" width="8.3671875" style="24"/>
    <col min="11777" max="11777" width="2.83984375" style="24" customWidth="1"/>
    <col min="11778" max="11778" width="3.9453125" style="24" customWidth="1"/>
    <col min="11779" max="11779" width="51.15625" style="24" customWidth="1"/>
    <col min="11780" max="11780" width="3.5234375" style="24" customWidth="1"/>
    <col min="11781" max="11781" width="85.5234375" style="24" customWidth="1"/>
    <col min="11782" max="11783" width="8.3671875" style="24"/>
    <col min="11784" max="11784" width="14.62890625" style="24" customWidth="1"/>
    <col min="11785" max="11785" width="4.89453125" style="24" customWidth="1"/>
    <col min="11786" max="11787" width="8.3671875" style="24"/>
    <col min="11788" max="11788" width="2.83984375" style="24" customWidth="1"/>
    <col min="11789" max="11791" width="8.3671875" style="24"/>
    <col min="11792" max="11792" width="6.62890625" style="24" customWidth="1"/>
    <col min="11793" max="12032" width="8.3671875" style="24"/>
    <col min="12033" max="12033" width="2.83984375" style="24" customWidth="1"/>
    <col min="12034" max="12034" width="3.9453125" style="24" customWidth="1"/>
    <col min="12035" max="12035" width="51.15625" style="24" customWidth="1"/>
    <col min="12036" max="12036" width="3.5234375" style="24" customWidth="1"/>
    <col min="12037" max="12037" width="85.5234375" style="24" customWidth="1"/>
    <col min="12038" max="12039" width="8.3671875" style="24"/>
    <col min="12040" max="12040" width="14.62890625" style="24" customWidth="1"/>
    <col min="12041" max="12041" width="4.89453125" style="24" customWidth="1"/>
    <col min="12042" max="12043" width="8.3671875" style="24"/>
    <col min="12044" max="12044" width="2.83984375" style="24" customWidth="1"/>
    <col min="12045" max="12047" width="8.3671875" style="24"/>
    <col min="12048" max="12048" width="6.62890625" style="24" customWidth="1"/>
    <col min="12049" max="12288" width="8.3671875" style="24"/>
    <col min="12289" max="12289" width="2.83984375" style="24" customWidth="1"/>
    <col min="12290" max="12290" width="3.9453125" style="24" customWidth="1"/>
    <col min="12291" max="12291" width="51.15625" style="24" customWidth="1"/>
    <col min="12292" max="12292" width="3.5234375" style="24" customWidth="1"/>
    <col min="12293" max="12293" width="85.5234375" style="24" customWidth="1"/>
    <col min="12294" max="12295" width="8.3671875" style="24"/>
    <col min="12296" max="12296" width="14.62890625" style="24" customWidth="1"/>
    <col min="12297" max="12297" width="4.89453125" style="24" customWidth="1"/>
    <col min="12298" max="12299" width="8.3671875" style="24"/>
    <col min="12300" max="12300" width="2.83984375" style="24" customWidth="1"/>
    <col min="12301" max="12303" width="8.3671875" style="24"/>
    <col min="12304" max="12304" width="6.62890625" style="24" customWidth="1"/>
    <col min="12305" max="12544" width="8.3671875" style="24"/>
    <col min="12545" max="12545" width="2.83984375" style="24" customWidth="1"/>
    <col min="12546" max="12546" width="3.9453125" style="24" customWidth="1"/>
    <col min="12547" max="12547" width="51.15625" style="24" customWidth="1"/>
    <col min="12548" max="12548" width="3.5234375" style="24" customWidth="1"/>
    <col min="12549" max="12549" width="85.5234375" style="24" customWidth="1"/>
    <col min="12550" max="12551" width="8.3671875" style="24"/>
    <col min="12552" max="12552" width="14.62890625" style="24" customWidth="1"/>
    <col min="12553" max="12553" width="4.89453125" style="24" customWidth="1"/>
    <col min="12554" max="12555" width="8.3671875" style="24"/>
    <col min="12556" max="12556" width="2.83984375" style="24" customWidth="1"/>
    <col min="12557" max="12559" width="8.3671875" style="24"/>
    <col min="12560" max="12560" width="6.62890625" style="24" customWidth="1"/>
    <col min="12561" max="12800" width="8.3671875" style="24"/>
    <col min="12801" max="12801" width="2.83984375" style="24" customWidth="1"/>
    <col min="12802" max="12802" width="3.9453125" style="24" customWidth="1"/>
    <col min="12803" max="12803" width="51.15625" style="24" customWidth="1"/>
    <col min="12804" max="12804" width="3.5234375" style="24" customWidth="1"/>
    <col min="12805" max="12805" width="85.5234375" style="24" customWidth="1"/>
    <col min="12806" max="12807" width="8.3671875" style="24"/>
    <col min="12808" max="12808" width="14.62890625" style="24" customWidth="1"/>
    <col min="12809" max="12809" width="4.89453125" style="24" customWidth="1"/>
    <col min="12810" max="12811" width="8.3671875" style="24"/>
    <col min="12812" max="12812" width="2.83984375" style="24" customWidth="1"/>
    <col min="12813" max="12815" width="8.3671875" style="24"/>
    <col min="12816" max="12816" width="6.62890625" style="24" customWidth="1"/>
    <col min="12817" max="13056" width="8.3671875" style="24"/>
    <col min="13057" max="13057" width="2.83984375" style="24" customWidth="1"/>
    <col min="13058" max="13058" width="3.9453125" style="24" customWidth="1"/>
    <col min="13059" max="13059" width="51.15625" style="24" customWidth="1"/>
    <col min="13060" max="13060" width="3.5234375" style="24" customWidth="1"/>
    <col min="13061" max="13061" width="85.5234375" style="24" customWidth="1"/>
    <col min="13062" max="13063" width="8.3671875" style="24"/>
    <col min="13064" max="13064" width="14.62890625" style="24" customWidth="1"/>
    <col min="13065" max="13065" width="4.89453125" style="24" customWidth="1"/>
    <col min="13066" max="13067" width="8.3671875" style="24"/>
    <col min="13068" max="13068" width="2.83984375" style="24" customWidth="1"/>
    <col min="13069" max="13071" width="8.3671875" style="24"/>
    <col min="13072" max="13072" width="6.62890625" style="24" customWidth="1"/>
    <col min="13073" max="13312" width="8.3671875" style="24"/>
    <col min="13313" max="13313" width="2.83984375" style="24" customWidth="1"/>
    <col min="13314" max="13314" width="3.9453125" style="24" customWidth="1"/>
    <col min="13315" max="13315" width="51.15625" style="24" customWidth="1"/>
    <col min="13316" max="13316" width="3.5234375" style="24" customWidth="1"/>
    <col min="13317" max="13317" width="85.5234375" style="24" customWidth="1"/>
    <col min="13318" max="13319" width="8.3671875" style="24"/>
    <col min="13320" max="13320" width="14.62890625" style="24" customWidth="1"/>
    <col min="13321" max="13321" width="4.89453125" style="24" customWidth="1"/>
    <col min="13322" max="13323" width="8.3671875" style="24"/>
    <col min="13324" max="13324" width="2.83984375" style="24" customWidth="1"/>
    <col min="13325" max="13327" width="8.3671875" style="24"/>
    <col min="13328" max="13328" width="6.62890625" style="24" customWidth="1"/>
    <col min="13329" max="13568" width="8.3671875" style="24"/>
    <col min="13569" max="13569" width="2.83984375" style="24" customWidth="1"/>
    <col min="13570" max="13570" width="3.9453125" style="24" customWidth="1"/>
    <col min="13571" max="13571" width="51.15625" style="24" customWidth="1"/>
    <col min="13572" max="13572" width="3.5234375" style="24" customWidth="1"/>
    <col min="13573" max="13573" width="85.5234375" style="24" customWidth="1"/>
    <col min="13574" max="13575" width="8.3671875" style="24"/>
    <col min="13576" max="13576" width="14.62890625" style="24" customWidth="1"/>
    <col min="13577" max="13577" width="4.89453125" style="24" customWidth="1"/>
    <col min="13578" max="13579" width="8.3671875" style="24"/>
    <col min="13580" max="13580" width="2.83984375" style="24" customWidth="1"/>
    <col min="13581" max="13583" width="8.3671875" style="24"/>
    <col min="13584" max="13584" width="6.62890625" style="24" customWidth="1"/>
    <col min="13585" max="13824" width="8.3671875" style="24"/>
    <col min="13825" max="13825" width="2.83984375" style="24" customWidth="1"/>
    <col min="13826" max="13826" width="3.9453125" style="24" customWidth="1"/>
    <col min="13827" max="13827" width="51.15625" style="24" customWidth="1"/>
    <col min="13828" max="13828" width="3.5234375" style="24" customWidth="1"/>
    <col min="13829" max="13829" width="85.5234375" style="24" customWidth="1"/>
    <col min="13830" max="13831" width="8.3671875" style="24"/>
    <col min="13832" max="13832" width="14.62890625" style="24" customWidth="1"/>
    <col min="13833" max="13833" width="4.89453125" style="24" customWidth="1"/>
    <col min="13834" max="13835" width="8.3671875" style="24"/>
    <col min="13836" max="13836" width="2.83984375" style="24" customWidth="1"/>
    <col min="13837" max="13839" width="8.3671875" style="24"/>
    <col min="13840" max="13840" width="6.62890625" style="24" customWidth="1"/>
    <col min="13841" max="14080" width="8.3671875" style="24"/>
    <col min="14081" max="14081" width="2.83984375" style="24" customWidth="1"/>
    <col min="14082" max="14082" width="3.9453125" style="24" customWidth="1"/>
    <col min="14083" max="14083" width="51.15625" style="24" customWidth="1"/>
    <col min="14084" max="14084" width="3.5234375" style="24" customWidth="1"/>
    <col min="14085" max="14085" width="85.5234375" style="24" customWidth="1"/>
    <col min="14086" max="14087" width="8.3671875" style="24"/>
    <col min="14088" max="14088" width="14.62890625" style="24" customWidth="1"/>
    <col min="14089" max="14089" width="4.89453125" style="24" customWidth="1"/>
    <col min="14090" max="14091" width="8.3671875" style="24"/>
    <col min="14092" max="14092" width="2.83984375" style="24" customWidth="1"/>
    <col min="14093" max="14095" width="8.3671875" style="24"/>
    <col min="14096" max="14096" width="6.62890625" style="24" customWidth="1"/>
    <col min="14097" max="14336" width="8.3671875" style="24"/>
    <col min="14337" max="14337" width="2.83984375" style="24" customWidth="1"/>
    <col min="14338" max="14338" width="3.9453125" style="24" customWidth="1"/>
    <col min="14339" max="14339" width="51.15625" style="24" customWidth="1"/>
    <col min="14340" max="14340" width="3.5234375" style="24" customWidth="1"/>
    <col min="14341" max="14341" width="85.5234375" style="24" customWidth="1"/>
    <col min="14342" max="14343" width="8.3671875" style="24"/>
    <col min="14344" max="14344" width="14.62890625" style="24" customWidth="1"/>
    <col min="14345" max="14345" width="4.89453125" style="24" customWidth="1"/>
    <col min="14346" max="14347" width="8.3671875" style="24"/>
    <col min="14348" max="14348" width="2.83984375" style="24" customWidth="1"/>
    <col min="14349" max="14351" width="8.3671875" style="24"/>
    <col min="14352" max="14352" width="6.62890625" style="24" customWidth="1"/>
    <col min="14353" max="14592" width="8.3671875" style="24"/>
    <col min="14593" max="14593" width="2.83984375" style="24" customWidth="1"/>
    <col min="14594" max="14594" width="3.9453125" style="24" customWidth="1"/>
    <col min="14595" max="14595" width="51.15625" style="24" customWidth="1"/>
    <col min="14596" max="14596" width="3.5234375" style="24" customWidth="1"/>
    <col min="14597" max="14597" width="85.5234375" style="24" customWidth="1"/>
    <col min="14598" max="14599" width="8.3671875" style="24"/>
    <col min="14600" max="14600" width="14.62890625" style="24" customWidth="1"/>
    <col min="14601" max="14601" width="4.89453125" style="24" customWidth="1"/>
    <col min="14602" max="14603" width="8.3671875" style="24"/>
    <col min="14604" max="14604" width="2.83984375" style="24" customWidth="1"/>
    <col min="14605" max="14607" width="8.3671875" style="24"/>
    <col min="14608" max="14608" width="6.62890625" style="24" customWidth="1"/>
    <col min="14609" max="14848" width="8.3671875" style="24"/>
    <col min="14849" max="14849" width="2.83984375" style="24" customWidth="1"/>
    <col min="14850" max="14850" width="3.9453125" style="24" customWidth="1"/>
    <col min="14851" max="14851" width="51.15625" style="24" customWidth="1"/>
    <col min="14852" max="14852" width="3.5234375" style="24" customWidth="1"/>
    <col min="14853" max="14853" width="85.5234375" style="24" customWidth="1"/>
    <col min="14854" max="14855" width="8.3671875" style="24"/>
    <col min="14856" max="14856" width="14.62890625" style="24" customWidth="1"/>
    <col min="14857" max="14857" width="4.89453125" style="24" customWidth="1"/>
    <col min="14858" max="14859" width="8.3671875" style="24"/>
    <col min="14860" max="14860" width="2.83984375" style="24" customWidth="1"/>
    <col min="14861" max="14863" width="8.3671875" style="24"/>
    <col min="14864" max="14864" width="6.62890625" style="24" customWidth="1"/>
    <col min="14865" max="15104" width="8.3671875" style="24"/>
    <col min="15105" max="15105" width="2.83984375" style="24" customWidth="1"/>
    <col min="15106" max="15106" width="3.9453125" style="24" customWidth="1"/>
    <col min="15107" max="15107" width="51.15625" style="24" customWidth="1"/>
    <col min="15108" max="15108" width="3.5234375" style="24" customWidth="1"/>
    <col min="15109" max="15109" width="85.5234375" style="24" customWidth="1"/>
    <col min="15110" max="15111" width="8.3671875" style="24"/>
    <col min="15112" max="15112" width="14.62890625" style="24" customWidth="1"/>
    <col min="15113" max="15113" width="4.89453125" style="24" customWidth="1"/>
    <col min="15114" max="15115" width="8.3671875" style="24"/>
    <col min="15116" max="15116" width="2.83984375" style="24" customWidth="1"/>
    <col min="15117" max="15119" width="8.3671875" style="24"/>
    <col min="15120" max="15120" width="6.62890625" style="24" customWidth="1"/>
    <col min="15121" max="15360" width="8.3671875" style="24"/>
    <col min="15361" max="15361" width="2.83984375" style="24" customWidth="1"/>
    <col min="15362" max="15362" width="3.9453125" style="24" customWidth="1"/>
    <col min="15363" max="15363" width="51.15625" style="24" customWidth="1"/>
    <col min="15364" max="15364" width="3.5234375" style="24" customWidth="1"/>
    <col min="15365" max="15365" width="85.5234375" style="24" customWidth="1"/>
    <col min="15366" max="15367" width="8.3671875" style="24"/>
    <col min="15368" max="15368" width="14.62890625" style="24" customWidth="1"/>
    <col min="15369" max="15369" width="4.89453125" style="24" customWidth="1"/>
    <col min="15370" max="15371" width="8.3671875" style="24"/>
    <col min="15372" max="15372" width="2.83984375" style="24" customWidth="1"/>
    <col min="15373" max="15375" width="8.3671875" style="24"/>
    <col min="15376" max="15376" width="6.62890625" style="24" customWidth="1"/>
    <col min="15377" max="15616" width="8.3671875" style="24"/>
    <col min="15617" max="15617" width="2.83984375" style="24" customWidth="1"/>
    <col min="15618" max="15618" width="3.9453125" style="24" customWidth="1"/>
    <col min="15619" max="15619" width="51.15625" style="24" customWidth="1"/>
    <col min="15620" max="15620" width="3.5234375" style="24" customWidth="1"/>
    <col min="15621" max="15621" width="85.5234375" style="24" customWidth="1"/>
    <col min="15622" max="15623" width="8.3671875" style="24"/>
    <col min="15624" max="15624" width="14.62890625" style="24" customWidth="1"/>
    <col min="15625" max="15625" width="4.89453125" style="24" customWidth="1"/>
    <col min="15626" max="15627" width="8.3671875" style="24"/>
    <col min="15628" max="15628" width="2.83984375" style="24" customWidth="1"/>
    <col min="15629" max="15631" width="8.3671875" style="24"/>
    <col min="15632" max="15632" width="6.62890625" style="24" customWidth="1"/>
    <col min="15633" max="15872" width="8.3671875" style="24"/>
    <col min="15873" max="15873" width="2.83984375" style="24" customWidth="1"/>
    <col min="15874" max="15874" width="3.9453125" style="24" customWidth="1"/>
    <col min="15875" max="15875" width="51.15625" style="24" customWidth="1"/>
    <col min="15876" max="15876" width="3.5234375" style="24" customWidth="1"/>
    <col min="15877" max="15877" width="85.5234375" style="24" customWidth="1"/>
    <col min="15878" max="15879" width="8.3671875" style="24"/>
    <col min="15880" max="15880" width="14.62890625" style="24" customWidth="1"/>
    <col min="15881" max="15881" width="4.89453125" style="24" customWidth="1"/>
    <col min="15882" max="15883" width="8.3671875" style="24"/>
    <col min="15884" max="15884" width="2.83984375" style="24" customWidth="1"/>
    <col min="15885" max="15887" width="8.3671875" style="24"/>
    <col min="15888" max="15888" width="6.62890625" style="24" customWidth="1"/>
    <col min="15889" max="16128" width="8.3671875" style="24"/>
    <col min="16129" max="16129" width="2.83984375" style="24" customWidth="1"/>
    <col min="16130" max="16130" width="3.9453125" style="24" customWidth="1"/>
    <col min="16131" max="16131" width="51.15625" style="24" customWidth="1"/>
    <col min="16132" max="16132" width="3.5234375" style="24" customWidth="1"/>
    <col min="16133" max="16133" width="85.5234375" style="24" customWidth="1"/>
    <col min="16134" max="16135" width="8.3671875" style="24"/>
    <col min="16136" max="16136" width="14.62890625" style="24" customWidth="1"/>
    <col min="16137" max="16137" width="4.89453125" style="24" customWidth="1"/>
    <col min="16138" max="16139" width="8.3671875" style="24"/>
    <col min="16140" max="16140" width="2.83984375" style="24" customWidth="1"/>
    <col min="16141" max="16143" width="8.3671875" style="24"/>
    <col min="16144" max="16144" width="6.62890625" style="24" customWidth="1"/>
    <col min="16145" max="16384" width="8.3671875" style="24"/>
  </cols>
  <sheetData>
    <row r="1" ht="30" customHeight="1" x14ac:dyDescent="0.55000000000000004"/>
    <row r="2" ht="10" customHeight="1" x14ac:dyDescent="0.55000000000000004"/>
    <row r="3" ht="25.5" customHeight="1" x14ac:dyDescent="0.55000000000000004"/>
    <row r="4" ht="21" customHeight="1" x14ac:dyDescent="0.55000000000000004"/>
    <row r="6" ht="17.100000000000001" customHeight="1" x14ac:dyDescent="0.55000000000000004"/>
    <row r="7" ht="17.100000000000001" customHeight="1" x14ac:dyDescent="0.55000000000000004"/>
    <row r="8" ht="17.100000000000001" customHeight="1" x14ac:dyDescent="0.55000000000000004"/>
    <row r="9" ht="17.100000000000001" customHeight="1" x14ac:dyDescent="0.55000000000000004"/>
    <row r="10" ht="17.100000000000001" customHeight="1" x14ac:dyDescent="0.55000000000000004"/>
    <row r="11" ht="17.100000000000001" customHeight="1" x14ac:dyDescent="0.55000000000000004"/>
    <row r="12" ht="17.100000000000001" customHeight="1" x14ac:dyDescent="0.55000000000000004"/>
    <row r="13" ht="17.100000000000001" customHeight="1" x14ac:dyDescent="0.55000000000000004"/>
    <row r="14" ht="17.100000000000001" customHeight="1" x14ac:dyDescent="0.55000000000000004"/>
    <row r="15" ht="17.100000000000001" customHeight="1" x14ac:dyDescent="0.55000000000000004"/>
    <row r="16" ht="17.100000000000001" customHeight="1" x14ac:dyDescent="0.55000000000000004"/>
    <row r="17" ht="17.100000000000001" customHeight="1" x14ac:dyDescent="0.55000000000000004"/>
    <row r="18" ht="17.100000000000001" customHeight="1" x14ac:dyDescent="0.55000000000000004"/>
    <row r="19" ht="17.100000000000001" customHeight="1" x14ac:dyDescent="0.55000000000000004"/>
    <row r="40" spans="2:3" x14ac:dyDescent="0.55000000000000004">
      <c r="B40" s="25"/>
      <c r="C40" s="2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9302-2866-4AE9-93FA-ED36751D3E03}">
  <sheetPr codeName="Sheet2"/>
  <dimension ref="A1:O7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O48" sqref="O48"/>
    </sheetView>
  </sheetViews>
  <sheetFormatPr defaultRowHeight="14.4" x14ac:dyDescent="0.55000000000000004"/>
  <cols>
    <col min="1" max="6" width="2.83984375" style="22" customWidth="1"/>
    <col min="7" max="7" width="28.3125" style="22" customWidth="1"/>
    <col min="8" max="8" width="9.26171875" style="23" bestFit="1" customWidth="1"/>
    <col min="9" max="9" width="2.1015625" style="23" customWidth="1"/>
    <col min="10" max="10" width="9.26171875" style="23" bestFit="1" customWidth="1"/>
    <col min="11" max="11" width="2.1015625" style="23" customWidth="1"/>
    <col min="12" max="12" width="7.68359375" style="23" bestFit="1" customWidth="1"/>
    <col min="13" max="13" width="2.1015625" style="23" customWidth="1"/>
    <col min="14" max="14" width="8.47265625" style="23" bestFit="1" customWidth="1"/>
  </cols>
  <sheetData>
    <row r="1" spans="1:14" ht="14.7" thickBot="1" x14ac:dyDescent="0.6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1" customFormat="1" ht="15" thickTop="1" thickBot="1" x14ac:dyDescent="0.6">
      <c r="A2" s="18"/>
      <c r="B2" s="18"/>
      <c r="C2" s="18"/>
      <c r="D2" s="18"/>
      <c r="E2" s="18"/>
      <c r="F2" s="18"/>
      <c r="G2" s="18"/>
      <c r="H2" s="19" t="s">
        <v>48</v>
      </c>
      <c r="I2" s="20"/>
      <c r="J2" s="19" t="s">
        <v>49</v>
      </c>
      <c r="K2" s="20"/>
      <c r="L2" s="19" t="s">
        <v>2</v>
      </c>
      <c r="M2" s="20"/>
      <c r="N2" s="19" t="s">
        <v>3</v>
      </c>
    </row>
    <row r="3" spans="1:14" ht="14.7" thickTop="1" x14ac:dyDescent="0.55000000000000004">
      <c r="A3" s="1"/>
      <c r="B3" s="1" t="s">
        <v>50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x14ac:dyDescent="0.55000000000000004">
      <c r="A4" s="1"/>
      <c r="B4" s="1"/>
      <c r="C4" s="1"/>
      <c r="D4" s="1" t="s">
        <v>51</v>
      </c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x14ac:dyDescent="0.55000000000000004">
      <c r="A5" s="1"/>
      <c r="B5" s="1"/>
      <c r="C5" s="1"/>
      <c r="D5" s="1"/>
      <c r="E5" s="1" t="s">
        <v>52</v>
      </c>
      <c r="F5" s="1"/>
      <c r="G5" s="1"/>
      <c r="H5" s="4"/>
      <c r="I5" s="5"/>
      <c r="J5" s="4"/>
      <c r="K5" s="5"/>
      <c r="L5" s="4"/>
      <c r="M5" s="5"/>
      <c r="N5" s="6"/>
    </row>
    <row r="6" spans="1:14" x14ac:dyDescent="0.55000000000000004">
      <c r="A6" s="1"/>
      <c r="B6" s="1"/>
      <c r="C6" s="1"/>
      <c r="D6" s="1"/>
      <c r="E6" s="1"/>
      <c r="F6" s="1" t="s">
        <v>53</v>
      </c>
      <c r="G6" s="1"/>
      <c r="H6" s="4">
        <v>24607.03</v>
      </c>
      <c r="I6" s="5"/>
      <c r="J6" s="4">
        <v>60015.01</v>
      </c>
      <c r="K6" s="5"/>
      <c r="L6" s="4">
        <f>ROUND((H6-J6),5)</f>
        <v>-35407.980000000003</v>
      </c>
      <c r="M6" s="5"/>
      <c r="N6" s="6">
        <f>ROUND(IF(H6=0, IF(J6=0, 0, SIGN(-J6)), IF(J6=0, SIGN(H6), (H6-J6)/ABS(J6))),5)</f>
        <v>-0.58999000000000001</v>
      </c>
    </row>
    <row r="7" spans="1:14" ht="14.7" thickBot="1" x14ac:dyDescent="0.6">
      <c r="A7" s="1"/>
      <c r="B7" s="1"/>
      <c r="C7" s="1"/>
      <c r="D7" s="1"/>
      <c r="E7" s="1"/>
      <c r="F7" s="1" t="s">
        <v>54</v>
      </c>
      <c r="G7" s="1"/>
      <c r="H7" s="7">
        <v>8625.42</v>
      </c>
      <c r="I7" s="5"/>
      <c r="J7" s="7">
        <v>3134.36</v>
      </c>
      <c r="K7" s="5"/>
      <c r="L7" s="7">
        <f>ROUND((H7-J7),5)</f>
        <v>5491.06</v>
      </c>
      <c r="M7" s="5"/>
      <c r="N7" s="8">
        <f>ROUND(IF(H7=0, IF(J7=0, 0, SIGN(-J7)), IF(J7=0, SIGN(H7), (H7-J7)/ABS(J7))),5)</f>
        <v>1.7518899999999999</v>
      </c>
    </row>
    <row r="8" spans="1:14" x14ac:dyDescent="0.55000000000000004">
      <c r="A8" s="1"/>
      <c r="B8" s="1"/>
      <c r="C8" s="1"/>
      <c r="D8" s="1"/>
      <c r="E8" s="1" t="s">
        <v>55</v>
      </c>
      <c r="F8" s="1"/>
      <c r="G8" s="1"/>
      <c r="H8" s="4">
        <f>ROUND(SUM(H5:H7),5)</f>
        <v>33232.449999999997</v>
      </c>
      <c r="I8" s="5"/>
      <c r="J8" s="4">
        <f>ROUND(SUM(J5:J7),5)</f>
        <v>63149.37</v>
      </c>
      <c r="K8" s="5"/>
      <c r="L8" s="4">
        <f>ROUND((H8-J8),5)</f>
        <v>-29916.92</v>
      </c>
      <c r="M8" s="5"/>
      <c r="N8" s="6">
        <f>ROUND(IF(H8=0, IF(J8=0, 0, SIGN(-J8)), IF(J8=0, SIGN(H8), (H8-J8)/ABS(J8))),5)</f>
        <v>-0.47375</v>
      </c>
    </row>
    <row r="9" spans="1:14" x14ac:dyDescent="0.55000000000000004">
      <c r="A9" s="1"/>
      <c r="B9" s="1"/>
      <c r="C9" s="1"/>
      <c r="D9" s="1"/>
      <c r="E9" s="1" t="s">
        <v>56</v>
      </c>
      <c r="F9" s="1"/>
      <c r="G9" s="1"/>
      <c r="H9" s="4">
        <v>2144.3000000000002</v>
      </c>
      <c r="I9" s="5"/>
      <c r="J9" s="4">
        <v>3049.56</v>
      </c>
      <c r="K9" s="5"/>
      <c r="L9" s="4">
        <f>ROUND((H9-J9),5)</f>
        <v>-905.26</v>
      </c>
      <c r="M9" s="5"/>
      <c r="N9" s="6">
        <f>ROUND(IF(H9=0, IF(J9=0, 0, SIGN(-J9)), IF(J9=0, SIGN(H9), (H9-J9)/ABS(J9))),5)</f>
        <v>-0.29685</v>
      </c>
    </row>
    <row r="10" spans="1:14" x14ac:dyDescent="0.55000000000000004">
      <c r="A10" s="1"/>
      <c r="B10" s="1"/>
      <c r="C10" s="1"/>
      <c r="D10" s="1"/>
      <c r="E10" s="1" t="s">
        <v>57</v>
      </c>
      <c r="F10" s="1"/>
      <c r="G10" s="1"/>
      <c r="H10" s="4"/>
      <c r="I10" s="5"/>
      <c r="J10" s="4"/>
      <c r="K10" s="5"/>
      <c r="L10" s="4"/>
      <c r="M10" s="5"/>
      <c r="N10" s="6"/>
    </row>
    <row r="11" spans="1:14" x14ac:dyDescent="0.55000000000000004">
      <c r="A11" s="1"/>
      <c r="B11" s="1"/>
      <c r="C11" s="1"/>
      <c r="D11" s="1"/>
      <c r="E11" s="1"/>
      <c r="F11" s="1" t="s">
        <v>58</v>
      </c>
      <c r="G11" s="1"/>
      <c r="H11" s="4">
        <v>334</v>
      </c>
      <c r="I11" s="5"/>
      <c r="J11" s="4">
        <v>1347</v>
      </c>
      <c r="K11" s="5"/>
      <c r="L11" s="4">
        <f>ROUND((H11-J11),5)</f>
        <v>-1013</v>
      </c>
      <c r="M11" s="5"/>
      <c r="N11" s="6">
        <f>ROUND(IF(H11=0, IF(J11=0, 0, SIGN(-J11)), IF(J11=0, SIGN(H11), (H11-J11)/ABS(J11))),5)</f>
        <v>-0.75204000000000004</v>
      </c>
    </row>
    <row r="12" spans="1:14" ht="14.7" thickBot="1" x14ac:dyDescent="0.6">
      <c r="A12" s="1"/>
      <c r="B12" s="1"/>
      <c r="C12" s="1"/>
      <c r="D12" s="1"/>
      <c r="E12" s="1"/>
      <c r="F12" s="1" t="s">
        <v>59</v>
      </c>
      <c r="G12" s="1"/>
      <c r="H12" s="7">
        <v>0</v>
      </c>
      <c r="I12" s="5"/>
      <c r="J12" s="7">
        <v>4000</v>
      </c>
      <c r="K12" s="5"/>
      <c r="L12" s="7">
        <f>ROUND((H12-J12),5)</f>
        <v>-4000</v>
      </c>
      <c r="M12" s="5"/>
      <c r="N12" s="8">
        <f>ROUND(IF(H12=0, IF(J12=0, 0, SIGN(-J12)), IF(J12=0, SIGN(H12), (H12-J12)/ABS(J12))),5)</f>
        <v>-1</v>
      </c>
    </row>
    <row r="13" spans="1:14" x14ac:dyDescent="0.55000000000000004">
      <c r="A13" s="1"/>
      <c r="B13" s="1"/>
      <c r="C13" s="1"/>
      <c r="D13" s="1"/>
      <c r="E13" s="1" t="s">
        <v>60</v>
      </c>
      <c r="F13" s="1"/>
      <c r="G13" s="1"/>
      <c r="H13" s="4">
        <f>ROUND(SUM(H10:H12),5)</f>
        <v>334</v>
      </c>
      <c r="I13" s="5"/>
      <c r="J13" s="4">
        <f>ROUND(SUM(J10:J12),5)</f>
        <v>5347</v>
      </c>
      <c r="K13" s="5"/>
      <c r="L13" s="4">
        <f>ROUND((H13-J13),5)</f>
        <v>-5013</v>
      </c>
      <c r="M13" s="5"/>
      <c r="N13" s="6">
        <f>ROUND(IF(H13=0, IF(J13=0, 0, SIGN(-J13)), IF(J13=0, SIGN(H13), (H13-J13)/ABS(J13))),5)</f>
        <v>-0.93754000000000004</v>
      </c>
    </row>
    <row r="14" spans="1:14" x14ac:dyDescent="0.55000000000000004">
      <c r="A14" s="1"/>
      <c r="B14" s="1"/>
      <c r="C14" s="1"/>
      <c r="D14" s="1"/>
      <c r="E14" s="1" t="s">
        <v>61</v>
      </c>
      <c r="F14" s="1"/>
      <c r="G14" s="1"/>
      <c r="H14" s="4"/>
      <c r="I14" s="5"/>
      <c r="J14" s="4"/>
      <c r="K14" s="5"/>
      <c r="L14" s="4"/>
      <c r="M14" s="5"/>
      <c r="N14" s="6"/>
    </row>
    <row r="15" spans="1:14" x14ac:dyDescent="0.55000000000000004">
      <c r="A15" s="1"/>
      <c r="B15" s="1"/>
      <c r="C15" s="1"/>
      <c r="D15" s="1"/>
      <c r="E15" s="1"/>
      <c r="F15" s="1" t="s">
        <v>62</v>
      </c>
      <c r="G15" s="1"/>
      <c r="H15" s="4">
        <v>5000</v>
      </c>
      <c r="I15" s="5"/>
      <c r="J15" s="4">
        <v>15000</v>
      </c>
      <c r="K15" s="5"/>
      <c r="L15" s="4">
        <f>ROUND((H15-J15),5)</f>
        <v>-10000</v>
      </c>
      <c r="M15" s="5"/>
      <c r="N15" s="6">
        <f>ROUND(IF(H15=0, IF(J15=0, 0, SIGN(-J15)), IF(J15=0, SIGN(H15), (H15-J15)/ABS(J15))),5)</f>
        <v>-0.66666999999999998</v>
      </c>
    </row>
    <row r="16" spans="1:14" x14ac:dyDescent="0.55000000000000004">
      <c r="A16" s="1"/>
      <c r="B16" s="1"/>
      <c r="C16" s="1"/>
      <c r="D16" s="1"/>
      <c r="E16" s="1"/>
      <c r="F16" s="1" t="s">
        <v>63</v>
      </c>
      <c r="G16" s="1"/>
      <c r="H16" s="4">
        <v>84250</v>
      </c>
      <c r="I16" s="5"/>
      <c r="J16" s="4">
        <v>81133.33</v>
      </c>
      <c r="K16" s="5"/>
      <c r="L16" s="4">
        <f>ROUND((H16-J16),5)</f>
        <v>3116.67</v>
      </c>
      <c r="M16" s="5"/>
      <c r="N16" s="6">
        <f>ROUND(IF(H16=0, IF(J16=0, 0, SIGN(-J16)), IF(J16=0, SIGN(H16), (H16-J16)/ABS(J16))),5)</f>
        <v>3.841E-2</v>
      </c>
    </row>
    <row r="17" spans="1:14" x14ac:dyDescent="0.55000000000000004">
      <c r="A17" s="1"/>
      <c r="B17" s="1"/>
      <c r="C17" s="1"/>
      <c r="D17" s="1"/>
      <c r="E17" s="1"/>
      <c r="F17" s="1" t="s">
        <v>64</v>
      </c>
      <c r="G17" s="1"/>
      <c r="H17" s="4">
        <v>0</v>
      </c>
      <c r="I17" s="5"/>
      <c r="J17" s="4">
        <v>-1200</v>
      </c>
      <c r="K17" s="5"/>
      <c r="L17" s="4">
        <f>ROUND((H17-J17),5)</f>
        <v>1200</v>
      </c>
      <c r="M17" s="5"/>
      <c r="N17" s="6">
        <f>ROUND(IF(H17=0, IF(J17=0, 0, SIGN(-J17)), IF(J17=0, SIGN(H17), (H17-J17)/ABS(J17))),5)</f>
        <v>1</v>
      </c>
    </row>
    <row r="18" spans="1:14" ht="14.7" thickBot="1" x14ac:dyDescent="0.6">
      <c r="A18" s="1"/>
      <c r="B18" s="1"/>
      <c r="C18" s="1"/>
      <c r="D18" s="1"/>
      <c r="E18" s="1"/>
      <c r="F18" s="1" t="s">
        <v>65</v>
      </c>
      <c r="G18" s="1"/>
      <c r="H18" s="9">
        <v>10503.43</v>
      </c>
      <c r="I18" s="5"/>
      <c r="J18" s="9">
        <v>18231.73</v>
      </c>
      <c r="K18" s="5"/>
      <c r="L18" s="9">
        <f>ROUND((H18-J18),5)</f>
        <v>-7728.3</v>
      </c>
      <c r="M18" s="5"/>
      <c r="N18" s="10">
        <f>ROUND(IF(H18=0, IF(J18=0, 0, SIGN(-J18)), IF(J18=0, SIGN(H18), (H18-J18)/ABS(J18))),5)</f>
        <v>-0.42388999999999999</v>
      </c>
    </row>
    <row r="19" spans="1:14" ht="14.7" thickBot="1" x14ac:dyDescent="0.6">
      <c r="A19" s="1"/>
      <c r="B19" s="1"/>
      <c r="C19" s="1"/>
      <c r="D19" s="1"/>
      <c r="E19" s="1" t="s">
        <v>66</v>
      </c>
      <c r="F19" s="1"/>
      <c r="G19" s="1"/>
      <c r="H19" s="13">
        <f>ROUND(SUM(H14:H18),5)</f>
        <v>99753.43</v>
      </c>
      <c r="I19" s="5"/>
      <c r="J19" s="13">
        <f>ROUND(SUM(J14:J18),5)</f>
        <v>113165.06</v>
      </c>
      <c r="K19" s="5"/>
      <c r="L19" s="13">
        <f>ROUND((H19-J19),5)</f>
        <v>-13411.63</v>
      </c>
      <c r="M19" s="5"/>
      <c r="N19" s="14">
        <f>ROUND(IF(H19=0, IF(J19=0, 0, SIGN(-J19)), IF(J19=0, SIGN(H19), (H19-J19)/ABS(J19))),5)</f>
        <v>-0.11851</v>
      </c>
    </row>
    <row r="20" spans="1:14" ht="14.7" thickBot="1" x14ac:dyDescent="0.6">
      <c r="A20" s="1"/>
      <c r="B20" s="1"/>
      <c r="C20" s="1"/>
      <c r="D20" s="1" t="s">
        <v>67</v>
      </c>
      <c r="E20" s="1"/>
      <c r="F20" s="1"/>
      <c r="G20" s="1"/>
      <c r="H20" s="11">
        <f>ROUND(H4+SUM(H8:H9)+H13+H19,5)</f>
        <v>135464.18</v>
      </c>
      <c r="I20" s="5"/>
      <c r="J20" s="11">
        <f>ROUND(J4+SUM(J8:J9)+J13+J19,5)</f>
        <v>184710.99</v>
      </c>
      <c r="K20" s="5"/>
      <c r="L20" s="11">
        <f>ROUND((H20-J20),5)</f>
        <v>-49246.81</v>
      </c>
      <c r="M20" s="5"/>
      <c r="N20" s="12">
        <f>ROUND(IF(H20=0, IF(J20=0, 0, SIGN(-J20)), IF(J20=0, SIGN(H20), (H20-J20)/ABS(J20))),5)</f>
        <v>-0.26662000000000002</v>
      </c>
    </row>
    <row r="21" spans="1:14" x14ac:dyDescent="0.55000000000000004">
      <c r="A21" s="1"/>
      <c r="B21" s="1"/>
      <c r="C21" s="1" t="s">
        <v>68</v>
      </c>
      <c r="D21" s="1"/>
      <c r="E21" s="1"/>
      <c r="F21" s="1"/>
      <c r="G21" s="1"/>
      <c r="H21" s="4">
        <f>H20</f>
        <v>135464.18</v>
      </c>
      <c r="I21" s="5"/>
      <c r="J21" s="4">
        <f>J20</f>
        <v>184710.99</v>
      </c>
      <c r="K21" s="5"/>
      <c r="L21" s="4">
        <f>ROUND((H21-J21),5)</f>
        <v>-49246.81</v>
      </c>
      <c r="M21" s="5"/>
      <c r="N21" s="6">
        <f>ROUND(IF(H21=0, IF(J21=0, 0, SIGN(-J21)), IF(J21=0, SIGN(H21), (H21-J21)/ABS(J21))),5)</f>
        <v>-0.26662000000000002</v>
      </c>
    </row>
    <row r="22" spans="1:14" x14ac:dyDescent="0.55000000000000004">
      <c r="A22" s="1"/>
      <c r="B22" s="1"/>
      <c r="C22" s="1"/>
      <c r="D22" s="1" t="s">
        <v>69</v>
      </c>
      <c r="E22" s="1"/>
      <c r="F22" s="1"/>
      <c r="G22" s="1"/>
      <c r="H22" s="4"/>
      <c r="I22" s="5"/>
      <c r="J22" s="4"/>
      <c r="K22" s="5"/>
      <c r="L22" s="4"/>
      <c r="M22" s="5"/>
      <c r="N22" s="6"/>
    </row>
    <row r="23" spans="1:14" x14ac:dyDescent="0.55000000000000004">
      <c r="A23" s="1"/>
      <c r="B23" s="1"/>
      <c r="C23" s="1"/>
      <c r="D23" s="1"/>
      <c r="E23" s="1" t="s">
        <v>70</v>
      </c>
      <c r="F23" s="1"/>
      <c r="G23" s="1"/>
      <c r="H23" s="4"/>
      <c r="I23" s="5"/>
      <c r="J23" s="4"/>
      <c r="K23" s="5"/>
      <c r="L23" s="4"/>
      <c r="M23" s="5"/>
      <c r="N23" s="6"/>
    </row>
    <row r="24" spans="1:14" x14ac:dyDescent="0.55000000000000004">
      <c r="A24" s="1"/>
      <c r="B24" s="1"/>
      <c r="C24" s="1"/>
      <c r="D24" s="1"/>
      <c r="E24" s="1"/>
      <c r="F24" s="1" t="s">
        <v>71</v>
      </c>
      <c r="G24" s="1"/>
      <c r="H24" s="4">
        <v>190.63</v>
      </c>
      <c r="I24" s="5"/>
      <c r="J24" s="4">
        <v>320.76</v>
      </c>
      <c r="K24" s="5"/>
      <c r="L24" s="4">
        <f>ROUND((H24-J24),5)</f>
        <v>-130.13</v>
      </c>
      <c r="M24" s="5"/>
      <c r="N24" s="6">
        <f>ROUND(IF(H24=0, IF(J24=0, 0, SIGN(-J24)), IF(J24=0, SIGN(H24), (H24-J24)/ABS(J24))),5)</f>
        <v>-0.40569</v>
      </c>
    </row>
    <row r="25" spans="1:14" x14ac:dyDescent="0.55000000000000004">
      <c r="A25" s="1"/>
      <c r="B25" s="1"/>
      <c r="C25" s="1"/>
      <c r="D25" s="1"/>
      <c r="E25" s="1"/>
      <c r="F25" s="1" t="s">
        <v>72</v>
      </c>
      <c r="G25" s="1"/>
      <c r="H25" s="4">
        <v>25</v>
      </c>
      <c r="I25" s="5"/>
      <c r="J25" s="4">
        <v>25</v>
      </c>
      <c r="K25" s="5"/>
      <c r="L25" s="4">
        <f>ROUND((H25-J25),5)</f>
        <v>0</v>
      </c>
      <c r="M25" s="5"/>
      <c r="N25" s="6">
        <f>ROUND(IF(H25=0, IF(J25=0, 0, SIGN(-J25)), IF(J25=0, SIGN(H25), (H25-J25)/ABS(J25))),5)</f>
        <v>0</v>
      </c>
    </row>
    <row r="26" spans="1:14" ht="14.7" thickBot="1" x14ac:dyDescent="0.6">
      <c r="A26" s="1"/>
      <c r="B26" s="1"/>
      <c r="C26" s="1"/>
      <c r="D26" s="1"/>
      <c r="E26" s="1"/>
      <c r="F26" s="1" t="s">
        <v>73</v>
      </c>
      <c r="G26" s="1"/>
      <c r="H26" s="7">
        <v>367.63</v>
      </c>
      <c r="I26" s="5"/>
      <c r="J26" s="7">
        <v>464.87</v>
      </c>
      <c r="K26" s="5"/>
      <c r="L26" s="7">
        <f>ROUND((H26-J26),5)</f>
        <v>-97.24</v>
      </c>
      <c r="M26" s="5"/>
      <c r="N26" s="8">
        <f>ROUND(IF(H26=0, IF(J26=0, 0, SIGN(-J26)), IF(J26=0, SIGN(H26), (H26-J26)/ABS(J26))),5)</f>
        <v>-0.20918</v>
      </c>
    </row>
    <row r="27" spans="1:14" x14ac:dyDescent="0.55000000000000004">
      <c r="A27" s="1"/>
      <c r="B27" s="1"/>
      <c r="C27" s="1"/>
      <c r="D27" s="1"/>
      <c r="E27" s="1" t="s">
        <v>74</v>
      </c>
      <c r="F27" s="1"/>
      <c r="G27" s="1"/>
      <c r="H27" s="4">
        <f>ROUND(SUM(H23:H26),5)</f>
        <v>583.26</v>
      </c>
      <c r="I27" s="5"/>
      <c r="J27" s="4">
        <f>ROUND(SUM(J23:J26),5)</f>
        <v>810.63</v>
      </c>
      <c r="K27" s="5"/>
      <c r="L27" s="4">
        <f>ROUND((H27-J27),5)</f>
        <v>-227.37</v>
      </c>
      <c r="M27" s="5"/>
      <c r="N27" s="6">
        <f>ROUND(IF(H27=0, IF(J27=0, 0, SIGN(-J27)), IF(J27=0, SIGN(H27), (H27-J27)/ABS(J27))),5)</f>
        <v>-0.28049000000000002</v>
      </c>
    </row>
    <row r="28" spans="1:14" x14ac:dyDescent="0.55000000000000004">
      <c r="A28" s="1"/>
      <c r="B28" s="1"/>
      <c r="C28" s="1"/>
      <c r="D28" s="1"/>
      <c r="E28" s="1" t="s">
        <v>75</v>
      </c>
      <c r="F28" s="1"/>
      <c r="G28" s="1"/>
      <c r="H28" s="4"/>
      <c r="I28" s="5"/>
      <c r="J28" s="4"/>
      <c r="K28" s="5"/>
      <c r="L28" s="4"/>
      <c r="M28" s="5"/>
      <c r="N28" s="6"/>
    </row>
    <row r="29" spans="1:14" x14ac:dyDescent="0.55000000000000004">
      <c r="A29" s="1"/>
      <c r="B29" s="1"/>
      <c r="C29" s="1"/>
      <c r="D29" s="1"/>
      <c r="E29" s="1"/>
      <c r="F29" s="1" t="s">
        <v>76</v>
      </c>
      <c r="G29" s="1"/>
      <c r="H29" s="4">
        <v>175</v>
      </c>
      <c r="I29" s="5"/>
      <c r="J29" s="4">
        <v>0</v>
      </c>
      <c r="K29" s="5"/>
      <c r="L29" s="4">
        <f>ROUND((H29-J29),5)</f>
        <v>175</v>
      </c>
      <c r="M29" s="5"/>
      <c r="N29" s="6">
        <f>ROUND(IF(H29=0, IF(J29=0, 0, SIGN(-J29)), IF(J29=0, SIGN(H29), (H29-J29)/ABS(J29))),5)</f>
        <v>1</v>
      </c>
    </row>
    <row r="30" spans="1:14" ht="14.7" thickBot="1" x14ac:dyDescent="0.6">
      <c r="A30" s="1"/>
      <c r="B30" s="1"/>
      <c r="C30" s="1"/>
      <c r="D30" s="1"/>
      <c r="E30" s="1"/>
      <c r="F30" s="1" t="s">
        <v>77</v>
      </c>
      <c r="G30" s="1"/>
      <c r="H30" s="7">
        <v>315.5</v>
      </c>
      <c r="I30" s="5"/>
      <c r="J30" s="7">
        <v>0</v>
      </c>
      <c r="K30" s="5"/>
      <c r="L30" s="7">
        <f>ROUND((H30-J30),5)</f>
        <v>315.5</v>
      </c>
      <c r="M30" s="5"/>
      <c r="N30" s="8">
        <f>ROUND(IF(H30=0, IF(J30=0, 0, SIGN(-J30)), IF(J30=0, SIGN(H30), (H30-J30)/ABS(J30))),5)</f>
        <v>1</v>
      </c>
    </row>
    <row r="31" spans="1:14" x14ac:dyDescent="0.55000000000000004">
      <c r="A31" s="1"/>
      <c r="B31" s="1"/>
      <c r="C31" s="1"/>
      <c r="D31" s="1"/>
      <c r="E31" s="1" t="s">
        <v>78</v>
      </c>
      <c r="F31" s="1"/>
      <c r="G31" s="1"/>
      <c r="H31" s="4">
        <f>ROUND(SUM(H28:H30),5)</f>
        <v>490.5</v>
      </c>
      <c r="I31" s="5"/>
      <c r="J31" s="4">
        <f>ROUND(SUM(J28:J30),5)</f>
        <v>0</v>
      </c>
      <c r="K31" s="5"/>
      <c r="L31" s="4">
        <f>ROUND((H31-J31),5)</f>
        <v>490.5</v>
      </c>
      <c r="M31" s="5"/>
      <c r="N31" s="6">
        <f>ROUND(IF(H31=0, IF(J31=0, 0, SIGN(-J31)), IF(J31=0, SIGN(H31), (H31-J31)/ABS(J31))),5)</f>
        <v>1</v>
      </c>
    </row>
    <row r="32" spans="1:14" x14ac:dyDescent="0.55000000000000004">
      <c r="A32" s="1"/>
      <c r="B32" s="1"/>
      <c r="C32" s="1"/>
      <c r="D32" s="1"/>
      <c r="E32" s="1" t="s">
        <v>79</v>
      </c>
      <c r="F32" s="1"/>
      <c r="G32" s="1"/>
      <c r="H32" s="4">
        <v>3432.11</v>
      </c>
      <c r="I32" s="5"/>
      <c r="J32" s="4">
        <v>3383.65</v>
      </c>
      <c r="K32" s="5"/>
      <c r="L32" s="4">
        <f>ROUND((H32-J32),5)</f>
        <v>48.46</v>
      </c>
      <c r="M32" s="5"/>
      <c r="N32" s="6">
        <f>ROUND(IF(H32=0, IF(J32=0, 0, SIGN(-J32)), IF(J32=0, SIGN(H32), (H32-J32)/ABS(J32))),5)</f>
        <v>1.4319999999999999E-2</v>
      </c>
    </row>
    <row r="33" spans="1:15" x14ac:dyDescent="0.55000000000000004">
      <c r="A33" s="1"/>
      <c r="B33" s="1"/>
      <c r="C33" s="1"/>
      <c r="D33" s="1"/>
      <c r="E33" s="1" t="s">
        <v>80</v>
      </c>
      <c r="F33" s="1"/>
      <c r="G33" s="1"/>
      <c r="H33" s="4"/>
      <c r="I33" s="5"/>
      <c r="J33" s="4"/>
      <c r="K33" s="5"/>
      <c r="L33" s="4"/>
      <c r="M33" s="5"/>
      <c r="N33" s="6"/>
    </row>
    <row r="34" spans="1:15" x14ac:dyDescent="0.55000000000000004">
      <c r="A34" s="1"/>
      <c r="B34" s="1"/>
      <c r="C34" s="1"/>
      <c r="D34" s="1"/>
      <c r="E34" s="1"/>
      <c r="F34" s="1" t="s">
        <v>81</v>
      </c>
      <c r="G34" s="1"/>
      <c r="H34" s="4">
        <v>24698.6</v>
      </c>
      <c r="I34" s="5"/>
      <c r="J34" s="4">
        <v>39496.49</v>
      </c>
      <c r="K34" s="5"/>
      <c r="L34" s="4">
        <f>ROUND((H34-J34),5)</f>
        <v>-14797.89</v>
      </c>
      <c r="M34" s="5"/>
      <c r="N34" s="6">
        <f>ROUND(IF(H34=0, IF(J34=0, 0, SIGN(-J34)), IF(J34=0, SIGN(H34), (H34-J34)/ABS(J34))),5)</f>
        <v>-0.37465999999999999</v>
      </c>
    </row>
    <row r="35" spans="1:15" x14ac:dyDescent="0.55000000000000004">
      <c r="A35" s="1"/>
      <c r="B35" s="1"/>
      <c r="C35" s="1"/>
      <c r="D35" s="1"/>
      <c r="E35" s="1"/>
      <c r="F35" s="1" t="s">
        <v>82</v>
      </c>
      <c r="G35" s="1"/>
      <c r="H35" s="4">
        <v>0</v>
      </c>
      <c r="I35" s="5"/>
      <c r="J35" s="4">
        <v>1611.87</v>
      </c>
      <c r="K35" s="5"/>
      <c r="L35" s="4">
        <f>ROUND((H35-J35),5)</f>
        <v>-1611.87</v>
      </c>
      <c r="M35" s="5"/>
      <c r="N35" s="6">
        <f>ROUND(IF(H35=0, IF(J35=0, 0, SIGN(-J35)), IF(J35=0, SIGN(H35), (H35-J35)/ABS(J35))),5)</f>
        <v>-1</v>
      </c>
    </row>
    <row r="36" spans="1:15" x14ac:dyDescent="0.55000000000000004">
      <c r="A36" s="1"/>
      <c r="B36" s="1"/>
      <c r="C36" s="1"/>
      <c r="D36" s="1"/>
      <c r="E36" s="1"/>
      <c r="F36" s="1" t="s">
        <v>83</v>
      </c>
      <c r="G36" s="1"/>
      <c r="H36" s="4">
        <v>100</v>
      </c>
      <c r="I36" s="5"/>
      <c r="J36" s="4">
        <v>1225.97</v>
      </c>
      <c r="K36" s="5"/>
      <c r="L36" s="4">
        <f>ROUND((H36-J36),5)</f>
        <v>-1125.97</v>
      </c>
      <c r="M36" s="5"/>
      <c r="N36" s="6">
        <f>ROUND(IF(H36=0, IF(J36=0, 0, SIGN(-J36)), IF(J36=0, SIGN(H36), (H36-J36)/ABS(J36))),5)</f>
        <v>-0.91842999999999997</v>
      </c>
    </row>
    <row r="37" spans="1:15" x14ac:dyDescent="0.55000000000000004">
      <c r="A37" s="1"/>
      <c r="B37" s="1"/>
      <c r="C37" s="1"/>
      <c r="D37" s="1"/>
      <c r="E37" s="1"/>
      <c r="F37" s="1" t="s">
        <v>84</v>
      </c>
      <c r="G37" s="1"/>
      <c r="H37" s="4">
        <v>2180.2800000000002</v>
      </c>
      <c r="I37" s="5"/>
      <c r="J37" s="4">
        <v>594.67999999999995</v>
      </c>
      <c r="K37" s="5"/>
      <c r="L37" s="4">
        <f>ROUND((H37-J37),5)</f>
        <v>1585.6</v>
      </c>
      <c r="M37" s="5"/>
      <c r="N37" s="6">
        <f>ROUND(IF(H37=0, IF(J37=0, 0, SIGN(-J37)), IF(J37=0, SIGN(H37), (H37-J37)/ABS(J37))),5)</f>
        <v>2.6663100000000002</v>
      </c>
    </row>
    <row r="38" spans="1:15" x14ac:dyDescent="0.55000000000000004">
      <c r="A38" s="1"/>
      <c r="B38" s="1"/>
      <c r="C38" s="1"/>
      <c r="D38" s="1"/>
      <c r="E38" s="1"/>
      <c r="F38" s="1" t="s">
        <v>85</v>
      </c>
      <c r="G38" s="1"/>
      <c r="H38" s="4">
        <v>18499.32</v>
      </c>
      <c r="I38" s="5"/>
      <c r="J38" s="4">
        <v>103.63</v>
      </c>
      <c r="K38" s="5"/>
      <c r="L38" s="4">
        <f>ROUND((H38-J38),5)</f>
        <v>18395.689999999999</v>
      </c>
      <c r="M38" s="5"/>
      <c r="N38" s="6">
        <f>ROUND(IF(H38=0, IF(J38=0, 0, SIGN(-J38)), IF(J38=0, SIGN(H38), (H38-J38)/ABS(J38))),5)</f>
        <v>177.51317</v>
      </c>
    </row>
    <row r="39" spans="1:15" x14ac:dyDescent="0.55000000000000004">
      <c r="A39" s="1"/>
      <c r="B39" s="1"/>
      <c r="C39" s="1"/>
      <c r="D39" s="1"/>
      <c r="E39" s="1"/>
      <c r="F39" s="1" t="s">
        <v>86</v>
      </c>
      <c r="G39" s="1"/>
      <c r="H39" s="4"/>
      <c r="I39" s="5"/>
      <c r="J39" s="4"/>
      <c r="K39" s="5"/>
      <c r="L39" s="4"/>
      <c r="M39" s="5"/>
      <c r="N39" s="6"/>
    </row>
    <row r="40" spans="1:15" x14ac:dyDescent="0.55000000000000004">
      <c r="A40" s="1"/>
      <c r="B40" s="1"/>
      <c r="C40" s="1"/>
      <c r="D40" s="1"/>
      <c r="E40" s="1"/>
      <c r="F40" s="1"/>
      <c r="G40" s="1" t="s">
        <v>87</v>
      </c>
      <c r="H40" s="4">
        <v>3563.19</v>
      </c>
      <c r="I40" s="5"/>
      <c r="J40" s="4">
        <v>7286.23</v>
      </c>
      <c r="K40" s="5"/>
      <c r="L40" s="4">
        <f>ROUND((H40-J40),5)</f>
        <v>-3723.04</v>
      </c>
      <c r="M40" s="5"/>
      <c r="N40" s="6">
        <f>ROUND(IF(H40=0, IF(J40=0, 0, SIGN(-J40)), IF(J40=0, SIGN(H40), (H40-J40)/ABS(J40))),5)</f>
        <v>-0.51097000000000004</v>
      </c>
      <c r="O40" t="s">
        <v>116</v>
      </c>
    </row>
    <row r="41" spans="1:15" x14ac:dyDescent="0.55000000000000004">
      <c r="A41" s="1"/>
      <c r="B41" s="1"/>
      <c r="C41" s="1"/>
      <c r="D41" s="1"/>
      <c r="E41" s="1"/>
      <c r="F41" s="1"/>
      <c r="G41" s="1" t="s">
        <v>88</v>
      </c>
      <c r="H41" s="4">
        <v>1200</v>
      </c>
      <c r="I41" s="5"/>
      <c r="J41" s="4">
        <v>626.12</v>
      </c>
      <c r="K41" s="5"/>
      <c r="L41" s="4">
        <f>ROUND((H41-J41),5)</f>
        <v>573.88</v>
      </c>
      <c r="M41" s="5"/>
      <c r="N41" s="6">
        <f>ROUND(IF(H41=0, IF(J41=0, 0, SIGN(-J41)), IF(J41=0, SIGN(H41), (H41-J41)/ABS(J41))),5)</f>
        <v>0.91657</v>
      </c>
    </row>
    <row r="42" spans="1:15" x14ac:dyDescent="0.55000000000000004">
      <c r="A42" s="1"/>
      <c r="B42" s="1"/>
      <c r="C42" s="1"/>
      <c r="D42" s="1"/>
      <c r="E42" s="1"/>
      <c r="F42" s="1"/>
      <c r="G42" s="1" t="s">
        <v>89</v>
      </c>
      <c r="H42" s="4">
        <v>27600</v>
      </c>
      <c r="I42" s="5"/>
      <c r="J42" s="4">
        <v>0</v>
      </c>
      <c r="K42" s="5"/>
      <c r="L42" s="4">
        <f>ROUND((H42-J42),5)</f>
        <v>27600</v>
      </c>
      <c r="M42" s="5"/>
      <c r="N42" s="6">
        <f>ROUND(IF(H42=0, IF(J42=0, 0, SIGN(-J42)), IF(J42=0, SIGN(H42), (H42-J42)/ABS(J42))),5)</f>
        <v>1</v>
      </c>
    </row>
    <row r="43" spans="1:15" x14ac:dyDescent="0.55000000000000004">
      <c r="A43" s="1"/>
      <c r="B43" s="1"/>
      <c r="C43" s="1"/>
      <c r="D43" s="1"/>
      <c r="E43" s="1"/>
      <c r="F43" s="1"/>
      <c r="G43" s="1" t="s">
        <v>90</v>
      </c>
      <c r="H43" s="4">
        <v>26000</v>
      </c>
      <c r="I43" s="5"/>
      <c r="J43" s="4">
        <v>0</v>
      </c>
      <c r="K43" s="5"/>
      <c r="L43" s="4">
        <f>ROUND((H43-J43),5)</f>
        <v>26000</v>
      </c>
      <c r="M43" s="5"/>
      <c r="N43" s="6">
        <f>ROUND(IF(H43=0, IF(J43=0, 0, SIGN(-J43)), IF(J43=0, SIGN(H43), (H43-J43)/ABS(J43))),5)</f>
        <v>1</v>
      </c>
    </row>
    <row r="44" spans="1:15" x14ac:dyDescent="0.55000000000000004">
      <c r="A44" s="1"/>
      <c r="B44" s="1"/>
      <c r="C44" s="1"/>
      <c r="D44" s="1"/>
      <c r="E44" s="1"/>
      <c r="F44" s="1"/>
      <c r="G44" s="1" t="s">
        <v>91</v>
      </c>
      <c r="H44" s="4">
        <v>3641.69</v>
      </c>
      <c r="I44" s="5"/>
      <c r="J44" s="4">
        <v>0</v>
      </c>
      <c r="K44" s="5"/>
      <c r="L44" s="4">
        <f>ROUND((H44-J44),5)</f>
        <v>3641.69</v>
      </c>
      <c r="M44" s="5"/>
      <c r="N44" s="6">
        <f>ROUND(IF(H44=0, IF(J44=0, 0, SIGN(-J44)), IF(J44=0, SIGN(H44), (H44-J44)/ABS(J44))),5)</f>
        <v>1</v>
      </c>
    </row>
    <row r="45" spans="1:15" x14ac:dyDescent="0.55000000000000004">
      <c r="A45" s="1"/>
      <c r="B45" s="1"/>
      <c r="C45" s="1"/>
      <c r="D45" s="1"/>
      <c r="E45" s="1"/>
      <c r="F45" s="1"/>
      <c r="G45" s="1" t="s">
        <v>92</v>
      </c>
      <c r="H45" s="4">
        <v>538.30999999999995</v>
      </c>
      <c r="I45" s="5"/>
      <c r="J45" s="4">
        <v>0</v>
      </c>
      <c r="K45" s="5"/>
      <c r="L45" s="4">
        <f>ROUND((H45-J45),5)</f>
        <v>538.30999999999995</v>
      </c>
      <c r="M45" s="5"/>
      <c r="N45" s="6">
        <f>ROUND(IF(H45=0, IF(J45=0, 0, SIGN(-J45)), IF(J45=0, SIGN(H45), (H45-J45)/ABS(J45))),5)</f>
        <v>1</v>
      </c>
    </row>
    <row r="46" spans="1:15" x14ac:dyDescent="0.55000000000000004">
      <c r="A46" s="1"/>
      <c r="B46" s="1"/>
      <c r="C46" s="1"/>
      <c r="D46" s="1"/>
      <c r="E46" s="1"/>
      <c r="F46" s="1"/>
      <c r="G46" s="1" t="s">
        <v>93</v>
      </c>
      <c r="H46" s="4">
        <v>1072.42</v>
      </c>
      <c r="I46" s="5"/>
      <c r="J46" s="4">
        <v>0</v>
      </c>
      <c r="K46" s="5"/>
      <c r="L46" s="4">
        <f>ROUND((H46-J46),5)</f>
        <v>1072.42</v>
      </c>
      <c r="M46" s="5"/>
      <c r="N46" s="6">
        <f>ROUND(IF(H46=0, IF(J46=0, 0, SIGN(-J46)), IF(J46=0, SIGN(H46), (H46-J46)/ABS(J46))),5)</f>
        <v>1</v>
      </c>
    </row>
    <row r="47" spans="1:15" x14ac:dyDescent="0.55000000000000004">
      <c r="A47" s="1"/>
      <c r="B47" s="1"/>
      <c r="C47" s="1"/>
      <c r="D47" s="1"/>
      <c r="E47" s="1"/>
      <c r="F47" s="1"/>
      <c r="G47" s="1" t="s">
        <v>94</v>
      </c>
      <c r="H47" s="4">
        <v>994.62</v>
      </c>
      <c r="I47" s="5"/>
      <c r="J47" s="4">
        <v>0</v>
      </c>
      <c r="K47" s="5"/>
      <c r="L47" s="4">
        <f>ROUND((H47-J47),5)</f>
        <v>994.62</v>
      </c>
      <c r="M47" s="5"/>
      <c r="N47" s="6">
        <f>ROUND(IF(H47=0, IF(J47=0, 0, SIGN(-J47)), IF(J47=0, SIGN(H47), (H47-J47)/ABS(J47))),5)</f>
        <v>1</v>
      </c>
    </row>
    <row r="48" spans="1:15" ht="14.7" thickBot="1" x14ac:dyDescent="0.6">
      <c r="A48" s="1"/>
      <c r="B48" s="1"/>
      <c r="C48" s="1"/>
      <c r="D48" s="1"/>
      <c r="E48" s="1"/>
      <c r="F48" s="1"/>
      <c r="G48" s="1" t="s">
        <v>95</v>
      </c>
      <c r="H48" s="7">
        <v>0</v>
      </c>
      <c r="I48" s="5"/>
      <c r="J48" s="7">
        <v>59215.64</v>
      </c>
      <c r="K48" s="5"/>
      <c r="L48" s="7">
        <f>ROUND((H48-J48),5)</f>
        <v>-59215.64</v>
      </c>
      <c r="M48" s="5"/>
      <c r="N48" s="8">
        <f>ROUND(IF(H48=0, IF(J48=0, 0, SIGN(-J48)), IF(J48=0, SIGN(H48), (H48-J48)/ABS(J48))),5)</f>
        <v>-1</v>
      </c>
    </row>
    <row r="49" spans="1:14" x14ac:dyDescent="0.55000000000000004">
      <c r="A49" s="1"/>
      <c r="B49" s="1"/>
      <c r="C49" s="1"/>
      <c r="D49" s="1"/>
      <c r="E49" s="1"/>
      <c r="F49" s="1" t="s">
        <v>96</v>
      </c>
      <c r="G49" s="1"/>
      <c r="H49" s="4">
        <f>ROUND(SUM(H39:H48),5)</f>
        <v>64610.23</v>
      </c>
      <c r="I49" s="5"/>
      <c r="J49" s="4">
        <f>ROUND(SUM(J39:J48),5)</f>
        <v>67127.990000000005</v>
      </c>
      <c r="K49" s="5"/>
      <c r="L49" s="4">
        <f>ROUND((H49-J49),5)</f>
        <v>-2517.7600000000002</v>
      </c>
      <c r="M49" s="5"/>
      <c r="N49" s="6">
        <f>ROUND(IF(H49=0, IF(J49=0, 0, SIGN(-J49)), IF(J49=0, SIGN(H49), (H49-J49)/ABS(J49))),5)</f>
        <v>-3.7510000000000002E-2</v>
      </c>
    </row>
    <row r="50" spans="1:14" ht="14.7" thickBot="1" x14ac:dyDescent="0.6">
      <c r="A50" s="1"/>
      <c r="B50" s="1"/>
      <c r="C50" s="1"/>
      <c r="D50" s="1"/>
      <c r="E50" s="1"/>
      <c r="F50" s="1" t="s">
        <v>97</v>
      </c>
      <c r="G50" s="1"/>
      <c r="H50" s="7">
        <v>69</v>
      </c>
      <c r="I50" s="5"/>
      <c r="J50" s="7">
        <v>0</v>
      </c>
      <c r="K50" s="5"/>
      <c r="L50" s="7">
        <f>ROUND((H50-J50),5)</f>
        <v>69</v>
      </c>
      <c r="M50" s="5"/>
      <c r="N50" s="8">
        <f>ROUND(IF(H50=0, IF(J50=0, 0, SIGN(-J50)), IF(J50=0, SIGN(H50), (H50-J50)/ABS(J50))),5)</f>
        <v>1</v>
      </c>
    </row>
    <row r="51" spans="1:14" x14ac:dyDescent="0.55000000000000004">
      <c r="A51" s="1"/>
      <c r="B51" s="1"/>
      <c r="C51" s="1"/>
      <c r="D51" s="1"/>
      <c r="E51" s="1" t="s">
        <v>98</v>
      </c>
      <c r="F51" s="1"/>
      <c r="G51" s="1"/>
      <c r="H51" s="4">
        <f>ROUND(SUM(H33:H38)+SUM(H49:H50),5)</f>
        <v>110157.43</v>
      </c>
      <c r="I51" s="5"/>
      <c r="J51" s="4">
        <f>ROUND(SUM(J33:J38)+SUM(J49:J50),5)</f>
        <v>110160.63</v>
      </c>
      <c r="K51" s="5"/>
      <c r="L51" s="4">
        <f>ROUND((H51-J51),5)</f>
        <v>-3.2</v>
      </c>
      <c r="M51" s="5"/>
      <c r="N51" s="6">
        <f>ROUND(IF(H51=0, IF(J51=0, 0, SIGN(-J51)), IF(J51=0, SIGN(H51), (H51-J51)/ABS(J51))),5)</f>
        <v>-3.0000000000000001E-5</v>
      </c>
    </row>
    <row r="52" spans="1:14" x14ac:dyDescent="0.55000000000000004">
      <c r="A52" s="1"/>
      <c r="B52" s="1"/>
      <c r="C52" s="1"/>
      <c r="D52" s="1"/>
      <c r="E52" s="1" t="s">
        <v>99</v>
      </c>
      <c r="F52" s="1"/>
      <c r="G52" s="1"/>
      <c r="H52" s="4"/>
      <c r="I52" s="5"/>
      <c r="J52" s="4"/>
      <c r="K52" s="5"/>
      <c r="L52" s="4"/>
      <c r="M52" s="5"/>
      <c r="N52" s="6"/>
    </row>
    <row r="53" spans="1:14" x14ac:dyDescent="0.55000000000000004">
      <c r="A53" s="1"/>
      <c r="B53" s="1"/>
      <c r="C53" s="1"/>
      <c r="D53" s="1"/>
      <c r="E53" s="1"/>
      <c r="F53" s="1" t="s">
        <v>100</v>
      </c>
      <c r="G53" s="1"/>
      <c r="H53" s="4">
        <v>33</v>
      </c>
      <c r="I53" s="5"/>
      <c r="J53" s="4">
        <v>33</v>
      </c>
      <c r="K53" s="5"/>
      <c r="L53" s="4">
        <f>ROUND((H53-J53),5)</f>
        <v>0</v>
      </c>
      <c r="M53" s="5"/>
      <c r="N53" s="6">
        <f>ROUND(IF(H53=0, IF(J53=0, 0, SIGN(-J53)), IF(J53=0, SIGN(H53), (H53-J53)/ABS(J53))),5)</f>
        <v>0</v>
      </c>
    </row>
    <row r="54" spans="1:14" x14ac:dyDescent="0.55000000000000004">
      <c r="A54" s="1"/>
      <c r="B54" s="1"/>
      <c r="C54" s="1"/>
      <c r="D54" s="1"/>
      <c r="E54" s="1"/>
      <c r="F54" s="1" t="s">
        <v>101</v>
      </c>
      <c r="G54" s="1"/>
      <c r="H54" s="4">
        <v>691.37</v>
      </c>
      <c r="I54" s="5"/>
      <c r="J54" s="4">
        <v>681.61</v>
      </c>
      <c r="K54" s="5"/>
      <c r="L54" s="4">
        <f>ROUND((H54-J54),5)</f>
        <v>9.76</v>
      </c>
      <c r="M54" s="5"/>
      <c r="N54" s="6">
        <f>ROUND(IF(H54=0, IF(J54=0, 0, SIGN(-J54)), IF(J54=0, SIGN(H54), (H54-J54)/ABS(J54))),5)</f>
        <v>1.4319999999999999E-2</v>
      </c>
    </row>
    <row r="55" spans="1:14" x14ac:dyDescent="0.55000000000000004">
      <c r="A55" s="1"/>
      <c r="B55" s="1"/>
      <c r="C55" s="1"/>
      <c r="D55" s="1"/>
      <c r="E55" s="1"/>
      <c r="F55" s="1" t="s">
        <v>102</v>
      </c>
      <c r="G55" s="1"/>
      <c r="H55" s="4">
        <v>170.61</v>
      </c>
      <c r="I55" s="5"/>
      <c r="J55" s="4">
        <v>4.2300000000000004</v>
      </c>
      <c r="K55" s="5"/>
      <c r="L55" s="4">
        <f>ROUND((H55-J55),5)</f>
        <v>166.38</v>
      </c>
      <c r="M55" s="5"/>
      <c r="N55" s="6">
        <f>ROUND(IF(H55=0, IF(J55=0, 0, SIGN(-J55)), IF(J55=0, SIGN(H55), (H55-J55)/ABS(J55))),5)</f>
        <v>39.333329999999997</v>
      </c>
    </row>
    <row r="56" spans="1:14" x14ac:dyDescent="0.55000000000000004">
      <c r="A56" s="1"/>
      <c r="B56" s="1"/>
      <c r="C56" s="1"/>
      <c r="D56" s="1"/>
      <c r="E56" s="1"/>
      <c r="F56" s="1" t="s">
        <v>103</v>
      </c>
      <c r="G56" s="1"/>
      <c r="H56" s="4">
        <v>2553.88</v>
      </c>
      <c r="I56" s="5"/>
      <c r="J56" s="4">
        <v>2356.88</v>
      </c>
      <c r="K56" s="5"/>
      <c r="L56" s="4">
        <f>ROUND((H56-J56),5)</f>
        <v>197</v>
      </c>
      <c r="M56" s="5"/>
      <c r="N56" s="6">
        <f>ROUND(IF(H56=0, IF(J56=0, 0, SIGN(-J56)), IF(J56=0, SIGN(H56), (H56-J56)/ABS(J56))),5)</f>
        <v>8.3589999999999998E-2</v>
      </c>
    </row>
    <row r="57" spans="1:14" x14ac:dyDescent="0.55000000000000004">
      <c r="A57" s="1"/>
      <c r="B57" s="1"/>
      <c r="C57" s="1"/>
      <c r="D57" s="1"/>
      <c r="E57" s="1"/>
      <c r="F57" s="1" t="s">
        <v>104</v>
      </c>
      <c r="G57" s="1"/>
      <c r="H57" s="4">
        <v>195.32</v>
      </c>
      <c r="I57" s="5"/>
      <c r="J57" s="4">
        <v>1018.82</v>
      </c>
      <c r="K57" s="5"/>
      <c r="L57" s="4">
        <f>ROUND((H57-J57),5)</f>
        <v>-823.5</v>
      </c>
      <c r="M57" s="5"/>
      <c r="N57" s="6">
        <f>ROUND(IF(H57=0, IF(J57=0, 0, SIGN(-J57)), IF(J57=0, SIGN(H57), (H57-J57)/ABS(J57))),5)</f>
        <v>-0.80828999999999995</v>
      </c>
    </row>
    <row r="58" spans="1:14" x14ac:dyDescent="0.55000000000000004">
      <c r="A58" s="1"/>
      <c r="B58" s="1"/>
      <c r="C58" s="1"/>
      <c r="D58" s="1"/>
      <c r="E58" s="1"/>
      <c r="F58" s="1" t="s">
        <v>105</v>
      </c>
      <c r="G58" s="1"/>
      <c r="H58" s="4">
        <v>69.12</v>
      </c>
      <c r="I58" s="5"/>
      <c r="J58" s="4">
        <v>63.36</v>
      </c>
      <c r="K58" s="5"/>
      <c r="L58" s="4">
        <f>ROUND((H58-J58),5)</f>
        <v>5.76</v>
      </c>
      <c r="M58" s="5"/>
      <c r="N58" s="6">
        <f>ROUND(IF(H58=0, IF(J58=0, 0, SIGN(-J58)), IF(J58=0, SIGN(H58), (H58-J58)/ABS(J58))),5)</f>
        <v>9.0910000000000005E-2</v>
      </c>
    </row>
    <row r="59" spans="1:14" ht="14.7" thickBot="1" x14ac:dyDescent="0.6">
      <c r="A59" s="1"/>
      <c r="B59" s="1"/>
      <c r="C59" s="1"/>
      <c r="D59" s="1"/>
      <c r="E59" s="1"/>
      <c r="F59" s="1" t="s">
        <v>106</v>
      </c>
      <c r="G59" s="1"/>
      <c r="H59" s="7">
        <v>0</v>
      </c>
      <c r="I59" s="5"/>
      <c r="J59" s="7">
        <v>0</v>
      </c>
      <c r="K59" s="5"/>
      <c r="L59" s="7">
        <f>ROUND((H59-J59),5)</f>
        <v>0</v>
      </c>
      <c r="M59" s="5"/>
      <c r="N59" s="8">
        <f>ROUND(IF(H59=0, IF(J59=0, 0, SIGN(-J59)), IF(J59=0, SIGN(H59), (H59-J59)/ABS(J59))),5)</f>
        <v>0</v>
      </c>
    </row>
    <row r="60" spans="1:14" x14ac:dyDescent="0.55000000000000004">
      <c r="A60" s="1"/>
      <c r="B60" s="1"/>
      <c r="C60" s="1"/>
      <c r="D60" s="1"/>
      <c r="E60" s="1" t="s">
        <v>107</v>
      </c>
      <c r="F60" s="1"/>
      <c r="G60" s="1"/>
      <c r="H60" s="4">
        <f>ROUND(SUM(H52:H59),5)</f>
        <v>3713.3</v>
      </c>
      <c r="I60" s="5"/>
      <c r="J60" s="4">
        <f>ROUND(SUM(J52:J59),5)</f>
        <v>4157.8999999999996</v>
      </c>
      <c r="K60" s="5"/>
      <c r="L60" s="4">
        <f>ROUND((H60-J60),5)</f>
        <v>-444.6</v>
      </c>
      <c r="M60" s="5"/>
      <c r="N60" s="6">
        <f>ROUND(IF(H60=0, IF(J60=0, 0, SIGN(-J60)), IF(J60=0, SIGN(H60), (H60-J60)/ABS(J60))),5)</f>
        <v>-0.10693</v>
      </c>
    </row>
    <row r="61" spans="1:14" x14ac:dyDescent="0.55000000000000004">
      <c r="A61" s="1"/>
      <c r="B61" s="1"/>
      <c r="C61" s="1"/>
      <c r="D61" s="1"/>
      <c r="E61" s="1" t="s">
        <v>108</v>
      </c>
      <c r="F61" s="1"/>
      <c r="G61" s="1"/>
      <c r="H61" s="4"/>
      <c r="I61" s="5"/>
      <c r="J61" s="4"/>
      <c r="K61" s="5"/>
      <c r="L61" s="4"/>
      <c r="M61" s="5"/>
      <c r="N61" s="6"/>
    </row>
    <row r="62" spans="1:14" x14ac:dyDescent="0.55000000000000004">
      <c r="A62" s="1"/>
      <c r="B62" s="1"/>
      <c r="C62" s="1"/>
      <c r="D62" s="1"/>
      <c r="E62" s="1"/>
      <c r="F62" s="1" t="s">
        <v>109</v>
      </c>
      <c r="G62" s="1"/>
      <c r="H62" s="4">
        <v>0</v>
      </c>
      <c r="I62" s="5"/>
      <c r="J62" s="4">
        <v>158.63999999999999</v>
      </c>
      <c r="K62" s="5"/>
      <c r="L62" s="4">
        <f>ROUND((H62-J62),5)</f>
        <v>-158.63999999999999</v>
      </c>
      <c r="M62" s="5"/>
      <c r="N62" s="6">
        <f>ROUND(IF(H62=0, IF(J62=0, 0, SIGN(-J62)), IF(J62=0, SIGN(H62), (H62-J62)/ABS(J62))),5)</f>
        <v>-1</v>
      </c>
    </row>
    <row r="63" spans="1:14" x14ac:dyDescent="0.55000000000000004">
      <c r="A63" s="1"/>
      <c r="B63" s="1"/>
      <c r="C63" s="1"/>
      <c r="D63" s="1"/>
      <c r="E63" s="1"/>
      <c r="F63" s="1" t="s">
        <v>110</v>
      </c>
      <c r="G63" s="1"/>
      <c r="H63" s="4">
        <v>2835</v>
      </c>
      <c r="I63" s="5"/>
      <c r="J63" s="4">
        <v>1922</v>
      </c>
      <c r="K63" s="5"/>
      <c r="L63" s="4">
        <f>ROUND((H63-J63),5)</f>
        <v>913</v>
      </c>
      <c r="M63" s="5"/>
      <c r="N63" s="6">
        <f>ROUND(IF(H63=0, IF(J63=0, 0, SIGN(-J63)), IF(J63=0, SIGN(H63), (H63-J63)/ABS(J63))),5)</f>
        <v>0.47503000000000001</v>
      </c>
    </row>
    <row r="64" spans="1:14" x14ac:dyDescent="0.55000000000000004">
      <c r="A64" s="1"/>
      <c r="B64" s="1"/>
      <c r="C64" s="1"/>
      <c r="D64" s="1"/>
      <c r="E64" s="1"/>
      <c r="F64" s="1" t="s">
        <v>111</v>
      </c>
      <c r="G64" s="1"/>
      <c r="H64" s="4">
        <v>454.74</v>
      </c>
      <c r="I64" s="5"/>
      <c r="J64" s="4">
        <v>399.94</v>
      </c>
      <c r="K64" s="5"/>
      <c r="L64" s="4">
        <f>ROUND((H64-J64),5)</f>
        <v>54.8</v>
      </c>
      <c r="M64" s="5"/>
      <c r="N64" s="6">
        <f>ROUND(IF(H64=0, IF(J64=0, 0, SIGN(-J64)), IF(J64=0, SIGN(H64), (H64-J64)/ABS(J64))),5)</f>
        <v>0.13702</v>
      </c>
    </row>
    <row r="65" spans="1:14" ht="14.7" thickBot="1" x14ac:dyDescent="0.6">
      <c r="A65" s="1"/>
      <c r="B65" s="1"/>
      <c r="C65" s="1"/>
      <c r="D65" s="1"/>
      <c r="E65" s="1"/>
      <c r="F65" s="1" t="s">
        <v>112</v>
      </c>
      <c r="G65" s="1"/>
      <c r="H65" s="9">
        <v>116.07</v>
      </c>
      <c r="I65" s="5"/>
      <c r="J65" s="9">
        <v>1026.25</v>
      </c>
      <c r="K65" s="5"/>
      <c r="L65" s="9">
        <f>ROUND((H65-J65),5)</f>
        <v>-910.18</v>
      </c>
      <c r="M65" s="5"/>
      <c r="N65" s="10">
        <f>ROUND(IF(H65=0, IF(J65=0, 0, SIGN(-J65)), IF(J65=0, SIGN(H65), (H65-J65)/ABS(J65))),5)</f>
        <v>-0.88690000000000002</v>
      </c>
    </row>
    <row r="66" spans="1:14" ht="14.7" thickBot="1" x14ac:dyDescent="0.6">
      <c r="A66" s="1"/>
      <c r="B66" s="1"/>
      <c r="C66" s="1"/>
      <c r="D66" s="1"/>
      <c r="E66" s="1" t="s">
        <v>113</v>
      </c>
      <c r="F66" s="1"/>
      <c r="G66" s="1"/>
      <c r="H66" s="13">
        <f>ROUND(SUM(H61:H65),5)</f>
        <v>3405.81</v>
      </c>
      <c r="I66" s="5"/>
      <c r="J66" s="13">
        <f>ROUND(SUM(J61:J65),5)</f>
        <v>3506.83</v>
      </c>
      <c r="K66" s="5"/>
      <c r="L66" s="13">
        <f>ROUND((H66-J66),5)</f>
        <v>-101.02</v>
      </c>
      <c r="M66" s="5"/>
      <c r="N66" s="14">
        <f>ROUND(IF(H66=0, IF(J66=0, 0, SIGN(-J66)), IF(J66=0, SIGN(H66), (H66-J66)/ABS(J66))),5)</f>
        <v>-2.8809999999999999E-2</v>
      </c>
    </row>
    <row r="67" spans="1:14" ht="14.7" thickBot="1" x14ac:dyDescent="0.6">
      <c r="A67" s="1"/>
      <c r="B67" s="1"/>
      <c r="C67" s="1"/>
      <c r="D67" s="1" t="s">
        <v>114</v>
      </c>
      <c r="E67" s="1"/>
      <c r="F67" s="1"/>
      <c r="G67" s="1"/>
      <c r="H67" s="13">
        <f>ROUND(H22+H27+SUM(H31:H32)+H51+H60+H66,5)</f>
        <v>121782.41</v>
      </c>
      <c r="I67" s="5"/>
      <c r="J67" s="13">
        <f>ROUND(J22+J27+SUM(J31:J32)+J51+J60+J66,5)</f>
        <v>122019.64</v>
      </c>
      <c r="K67" s="5"/>
      <c r="L67" s="13">
        <f>ROUND((H67-J67),5)</f>
        <v>-237.23</v>
      </c>
      <c r="M67" s="5"/>
      <c r="N67" s="14">
        <f>ROUND(IF(H67=0, IF(J67=0, 0, SIGN(-J67)), IF(J67=0, SIGN(H67), (H67-J67)/ABS(J67))),5)</f>
        <v>-1.9400000000000001E-3</v>
      </c>
    </row>
    <row r="68" spans="1:14" ht="14.7" thickBot="1" x14ac:dyDescent="0.6">
      <c r="A68" s="1"/>
      <c r="B68" s="1" t="s">
        <v>115</v>
      </c>
      <c r="C68" s="1"/>
      <c r="D68" s="1"/>
      <c r="E68" s="1"/>
      <c r="F68" s="1"/>
      <c r="G68" s="1"/>
      <c r="H68" s="13">
        <f>ROUND(H3+H21-H67,5)</f>
        <v>13681.77</v>
      </c>
      <c r="I68" s="5"/>
      <c r="J68" s="13">
        <f>ROUND(J3+J21-J67,5)</f>
        <v>62691.35</v>
      </c>
      <c r="K68" s="5"/>
      <c r="L68" s="13">
        <f>ROUND((H68-J68),5)</f>
        <v>-49009.58</v>
      </c>
      <c r="M68" s="5"/>
      <c r="N68" s="14">
        <f>ROUND(IF(H68=0, IF(J68=0, 0, SIGN(-J68)), IF(J68=0, SIGN(H68), (H68-J68)/ABS(J68))),5)</f>
        <v>-0.78176000000000001</v>
      </c>
    </row>
    <row r="69" spans="1:14" s="17" customFormat="1" ht="10.8" thickBot="1" x14ac:dyDescent="0.45">
      <c r="A69" s="1" t="s">
        <v>45</v>
      </c>
      <c r="B69" s="1"/>
      <c r="C69" s="1"/>
      <c r="D69" s="1"/>
      <c r="E69" s="1"/>
      <c r="F69" s="1"/>
      <c r="G69" s="1"/>
      <c r="H69" s="15">
        <f>H68</f>
        <v>13681.77</v>
      </c>
      <c r="I69" s="1"/>
      <c r="J69" s="15">
        <f>J68</f>
        <v>62691.35</v>
      </c>
      <c r="K69" s="1"/>
      <c r="L69" s="15">
        <f>ROUND((H69-J69),5)</f>
        <v>-49009.58</v>
      </c>
      <c r="M69" s="1"/>
      <c r="N69" s="16">
        <f>ROUND(IF(H69=0, IF(J69=0, 0, SIGN(-J69)), IF(J69=0, SIGN(H69), (H69-J69)/ABS(J69))),5)</f>
        <v>-0.78176000000000001</v>
      </c>
    </row>
    <row r="70" spans="1:14" ht="14.7" thickTop="1" x14ac:dyDescent="0.55000000000000004"/>
  </sheetData>
  <pageMargins left="0.7" right="0.7" top="0.75" bottom="0.75" header="0.1" footer="0.3"/>
  <pageSetup orientation="portrait" r:id="rId1"/>
  <headerFooter>
    <oddHeader>&amp;L&amp;"Arial,Bold"&amp;8 4:39 PM
&amp;"Arial,Bold"&amp;8 04/25/21
&amp;"Arial,Bold"&amp;8 Accrual Basis&amp;C&amp;"Arial,Bold"&amp;12 Makersmiths INC
&amp;"Arial,Bold"&amp;14 Profit &amp;&amp; Loss Prev Year Comparison
&amp;"Arial,Bold"&amp;10 January through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A039-FF04-4C64-BBB6-0C79E22EE4AE}">
  <sheetPr codeName="Sheet1"/>
  <dimension ref="A1:K47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D10" sqref="D10"/>
    </sheetView>
  </sheetViews>
  <sheetFormatPr defaultRowHeight="14.4" x14ac:dyDescent="0.55000000000000004"/>
  <cols>
    <col min="1" max="3" width="2.83984375" style="22" customWidth="1"/>
    <col min="4" max="4" width="33.1015625" style="22" customWidth="1"/>
    <col min="5" max="5" width="8.47265625" style="23" bestFit="1" customWidth="1"/>
    <col min="6" max="6" width="2.1015625" style="23" customWidth="1"/>
    <col min="7" max="7" width="7.9453125" style="23" bestFit="1" customWidth="1"/>
    <col min="8" max="8" width="2.1015625" style="23" customWidth="1"/>
    <col min="9" max="9" width="7.68359375" style="23" bestFit="1" customWidth="1"/>
    <col min="10" max="10" width="2.1015625" style="23" customWidth="1"/>
    <col min="11" max="11" width="7.9453125" style="23" bestFit="1" customWidth="1"/>
  </cols>
  <sheetData>
    <row r="1" spans="1:11" ht="14.7" thickBot="1" x14ac:dyDescent="0.6">
      <c r="A1" s="1"/>
      <c r="B1" s="1"/>
      <c r="C1" s="1"/>
      <c r="D1" s="1"/>
      <c r="E1" s="3"/>
      <c r="F1" s="2"/>
      <c r="G1" s="3"/>
      <c r="H1" s="2"/>
      <c r="I1" s="3"/>
      <c r="J1" s="2"/>
      <c r="K1" s="3"/>
    </row>
    <row r="2" spans="1:11" s="21" customFormat="1" ht="15" thickTop="1" thickBot="1" x14ac:dyDescent="0.6">
      <c r="A2" s="18"/>
      <c r="B2" s="18"/>
      <c r="C2" s="18"/>
      <c r="D2" s="18"/>
      <c r="E2" s="19" t="s">
        <v>0</v>
      </c>
      <c r="F2" s="20"/>
      <c r="G2" s="19" t="s">
        <v>1</v>
      </c>
      <c r="H2" s="20"/>
      <c r="I2" s="19" t="s">
        <v>2</v>
      </c>
      <c r="J2" s="20"/>
      <c r="K2" s="19" t="s">
        <v>3</v>
      </c>
    </row>
    <row r="3" spans="1:11" ht="14.7" thickTop="1" x14ac:dyDescent="0.55000000000000004">
      <c r="A3" s="1" t="s">
        <v>4</v>
      </c>
      <c r="B3" s="1"/>
      <c r="C3" s="1"/>
      <c r="D3" s="1"/>
      <c r="E3" s="4"/>
      <c r="F3" s="5"/>
      <c r="G3" s="4"/>
      <c r="H3" s="5"/>
      <c r="I3" s="4"/>
      <c r="J3" s="5"/>
      <c r="K3" s="6"/>
    </row>
    <row r="4" spans="1:11" x14ac:dyDescent="0.55000000000000004">
      <c r="A4" s="1"/>
      <c r="B4" s="1" t="s">
        <v>5</v>
      </c>
      <c r="C4" s="1"/>
      <c r="D4" s="1"/>
      <c r="E4" s="4"/>
      <c r="F4" s="5"/>
      <c r="G4" s="4"/>
      <c r="H4" s="5"/>
      <c r="I4" s="4"/>
      <c r="J4" s="5"/>
      <c r="K4" s="6"/>
    </row>
    <row r="5" spans="1:11" x14ac:dyDescent="0.55000000000000004">
      <c r="A5" s="1"/>
      <c r="B5" s="1"/>
      <c r="C5" s="1" t="s">
        <v>6</v>
      </c>
      <c r="D5" s="1"/>
      <c r="E5" s="4"/>
      <c r="F5" s="5"/>
      <c r="G5" s="4"/>
      <c r="H5" s="5"/>
      <c r="I5" s="4"/>
      <c r="J5" s="5"/>
      <c r="K5" s="6"/>
    </row>
    <row r="6" spans="1:11" ht="14.7" thickBot="1" x14ac:dyDescent="0.6">
      <c r="A6" s="1"/>
      <c r="B6" s="1"/>
      <c r="C6" s="1"/>
      <c r="D6" s="1" t="s">
        <v>7</v>
      </c>
      <c r="E6" s="7">
        <v>68774.48</v>
      </c>
      <c r="F6" s="5"/>
      <c r="G6" s="7">
        <v>59771.91</v>
      </c>
      <c r="H6" s="5"/>
      <c r="I6" s="7">
        <f>ROUND((E6-G6),5)</f>
        <v>9002.57</v>
      </c>
      <c r="J6" s="5"/>
      <c r="K6" s="8">
        <f>ROUND(IF(E6=0, IF(G6=0, 0, SIGN(-G6)), IF(G6=0, SIGN(E6), (E6-G6)/ABS(G6))),5)</f>
        <v>0.15062</v>
      </c>
    </row>
    <row r="7" spans="1:11" x14ac:dyDescent="0.55000000000000004">
      <c r="A7" s="1"/>
      <c r="B7" s="1"/>
      <c r="C7" s="1" t="s">
        <v>8</v>
      </c>
      <c r="D7" s="1"/>
      <c r="E7" s="4">
        <f>ROUND(SUM(E5:E6),5)</f>
        <v>68774.48</v>
      </c>
      <c r="F7" s="5"/>
      <c r="G7" s="4">
        <f>ROUND(SUM(G5:G6),5)</f>
        <v>59771.91</v>
      </c>
      <c r="H7" s="5"/>
      <c r="I7" s="4">
        <f>ROUND((E7-G7),5)</f>
        <v>9002.57</v>
      </c>
      <c r="J7" s="5"/>
      <c r="K7" s="6">
        <f>ROUND(IF(E7=0, IF(G7=0, 0, SIGN(-G7)), IF(G7=0, SIGN(E7), (E7-G7)/ABS(G7))),5)</f>
        <v>0.15062</v>
      </c>
    </row>
    <row r="8" spans="1:11" x14ac:dyDescent="0.55000000000000004">
      <c r="A8" s="1"/>
      <c r="B8" s="1"/>
      <c r="C8" s="1" t="s">
        <v>9</v>
      </c>
      <c r="D8" s="1"/>
      <c r="E8" s="4"/>
      <c r="F8" s="5"/>
      <c r="G8" s="4"/>
      <c r="H8" s="5"/>
      <c r="I8" s="4"/>
      <c r="J8" s="5"/>
      <c r="K8" s="6"/>
    </row>
    <row r="9" spans="1:11" ht="14.7" thickBot="1" x14ac:dyDescent="0.6">
      <c r="A9" s="1"/>
      <c r="B9" s="1"/>
      <c r="C9" s="1"/>
      <c r="D9" s="1" t="s">
        <v>10</v>
      </c>
      <c r="E9" s="7">
        <v>2145</v>
      </c>
      <c r="F9" s="5"/>
      <c r="G9" s="7">
        <v>1805</v>
      </c>
      <c r="H9" s="5"/>
      <c r="I9" s="7">
        <f>ROUND((E9-G9),5)</f>
        <v>340</v>
      </c>
      <c r="J9" s="5"/>
      <c r="K9" s="8">
        <f>ROUND(IF(E9=0, IF(G9=0, 0, SIGN(-G9)), IF(G9=0, SIGN(E9), (E9-G9)/ABS(G9))),5)</f>
        <v>0.18837000000000001</v>
      </c>
    </row>
    <row r="10" spans="1:11" x14ac:dyDescent="0.55000000000000004">
      <c r="A10" s="1"/>
      <c r="B10" s="1"/>
      <c r="C10" s="1" t="s">
        <v>11</v>
      </c>
      <c r="D10" s="1"/>
      <c r="E10" s="4">
        <f>ROUND(SUM(E8:E9),5)</f>
        <v>2145</v>
      </c>
      <c r="F10" s="5"/>
      <c r="G10" s="4">
        <f>ROUND(SUM(G8:G9),5)</f>
        <v>1805</v>
      </c>
      <c r="H10" s="5"/>
      <c r="I10" s="4">
        <f>ROUND((E10-G10),5)</f>
        <v>340</v>
      </c>
      <c r="J10" s="5"/>
      <c r="K10" s="6">
        <f>ROUND(IF(E10=0, IF(G10=0, 0, SIGN(-G10)), IF(G10=0, SIGN(E10), (E10-G10)/ABS(G10))),5)</f>
        <v>0.18837000000000001</v>
      </c>
    </row>
    <row r="11" spans="1:11" x14ac:dyDescent="0.55000000000000004">
      <c r="A11" s="1"/>
      <c r="B11" s="1"/>
      <c r="C11" s="1" t="s">
        <v>12</v>
      </c>
      <c r="D11" s="1"/>
      <c r="E11" s="4"/>
      <c r="F11" s="5"/>
      <c r="G11" s="4"/>
      <c r="H11" s="5"/>
      <c r="I11" s="4"/>
      <c r="J11" s="5"/>
      <c r="K11" s="6"/>
    </row>
    <row r="12" spans="1:11" ht="14.7" thickBot="1" x14ac:dyDescent="0.6">
      <c r="A12" s="1"/>
      <c r="B12" s="1"/>
      <c r="C12" s="1"/>
      <c r="D12" s="1" t="s">
        <v>13</v>
      </c>
      <c r="E12" s="9">
        <v>200</v>
      </c>
      <c r="F12" s="5"/>
      <c r="G12" s="9">
        <v>200</v>
      </c>
      <c r="H12" s="5"/>
      <c r="I12" s="9">
        <f>ROUND((E12-G12),5)</f>
        <v>0</v>
      </c>
      <c r="J12" s="5"/>
      <c r="K12" s="10">
        <f>ROUND(IF(E12=0, IF(G12=0, 0, SIGN(-G12)), IF(G12=0, SIGN(E12), (E12-G12)/ABS(G12))),5)</f>
        <v>0</v>
      </c>
    </row>
    <row r="13" spans="1:11" ht="14.7" thickBot="1" x14ac:dyDescent="0.6">
      <c r="A13" s="1"/>
      <c r="B13" s="1"/>
      <c r="C13" s="1" t="s">
        <v>14</v>
      </c>
      <c r="D13" s="1"/>
      <c r="E13" s="11">
        <f>ROUND(SUM(E11:E12),5)</f>
        <v>200</v>
      </c>
      <c r="F13" s="5"/>
      <c r="G13" s="11">
        <f>ROUND(SUM(G11:G12),5)</f>
        <v>200</v>
      </c>
      <c r="H13" s="5"/>
      <c r="I13" s="11">
        <f>ROUND((E13-G13),5)</f>
        <v>0</v>
      </c>
      <c r="J13" s="5"/>
      <c r="K13" s="12">
        <f>ROUND(IF(E13=0, IF(G13=0, 0, SIGN(-G13)), IF(G13=0, SIGN(E13), (E13-G13)/ABS(G13))),5)</f>
        <v>0</v>
      </c>
    </row>
    <row r="14" spans="1:11" x14ac:dyDescent="0.55000000000000004">
      <c r="A14" s="1"/>
      <c r="B14" s="1" t="s">
        <v>15</v>
      </c>
      <c r="C14" s="1"/>
      <c r="D14" s="1"/>
      <c r="E14" s="4">
        <f>ROUND(E4+E7+E10+E13,5)</f>
        <v>71119.48</v>
      </c>
      <c r="F14" s="5"/>
      <c r="G14" s="4">
        <f>ROUND(G4+G7+G10+G13,5)</f>
        <v>61776.91</v>
      </c>
      <c r="H14" s="5"/>
      <c r="I14" s="4">
        <f>ROUND((E14-G14),5)</f>
        <v>9342.57</v>
      </c>
      <c r="J14" s="5"/>
      <c r="K14" s="6">
        <f>ROUND(IF(E14=0, IF(G14=0, 0, SIGN(-G14)), IF(G14=0, SIGN(E14), (E14-G14)/ABS(G14))),5)</f>
        <v>0.15123</v>
      </c>
    </row>
    <row r="15" spans="1:11" x14ac:dyDescent="0.55000000000000004">
      <c r="A15" s="1"/>
      <c r="B15" s="1" t="s">
        <v>16</v>
      </c>
      <c r="C15" s="1"/>
      <c r="D15" s="1"/>
      <c r="E15" s="4"/>
      <c r="F15" s="5"/>
      <c r="G15" s="4"/>
      <c r="H15" s="5"/>
      <c r="I15" s="4"/>
      <c r="J15" s="5"/>
      <c r="K15" s="6"/>
    </row>
    <row r="16" spans="1:11" x14ac:dyDescent="0.55000000000000004">
      <c r="A16" s="1"/>
      <c r="B16" s="1"/>
      <c r="C16" s="1" t="s">
        <v>17</v>
      </c>
      <c r="D16" s="1"/>
      <c r="E16" s="4"/>
      <c r="F16" s="5"/>
      <c r="G16" s="4"/>
      <c r="H16" s="5"/>
      <c r="I16" s="4"/>
      <c r="J16" s="5"/>
      <c r="K16" s="6"/>
    </row>
    <row r="17" spans="1:11" x14ac:dyDescent="0.55000000000000004">
      <c r="A17" s="1"/>
      <c r="B17" s="1"/>
      <c r="C17" s="1"/>
      <c r="D17" s="1" t="s">
        <v>18</v>
      </c>
      <c r="E17" s="4">
        <v>167615.10999999999</v>
      </c>
      <c r="F17" s="5"/>
      <c r="G17" s="4">
        <v>145360.99</v>
      </c>
      <c r="H17" s="5"/>
      <c r="I17" s="4">
        <f>ROUND((E17-G17),5)</f>
        <v>22254.12</v>
      </c>
      <c r="J17" s="5"/>
      <c r="K17" s="6">
        <f>ROUND(IF(E17=0, IF(G17=0, 0, SIGN(-G17)), IF(G17=0, SIGN(E17), (E17-G17)/ABS(G17))),5)</f>
        <v>0.15310000000000001</v>
      </c>
    </row>
    <row r="18" spans="1:11" x14ac:dyDescent="0.55000000000000004">
      <c r="A18" s="1"/>
      <c r="B18" s="1"/>
      <c r="C18" s="1"/>
      <c r="D18" s="1" t="s">
        <v>19</v>
      </c>
      <c r="E18" s="4">
        <v>16684.43</v>
      </c>
      <c r="F18" s="5"/>
      <c r="G18" s="4">
        <v>14095.43</v>
      </c>
      <c r="H18" s="5"/>
      <c r="I18" s="4">
        <f>ROUND((E18-G18),5)</f>
        <v>2589</v>
      </c>
      <c r="J18" s="5"/>
      <c r="K18" s="6">
        <f>ROUND(IF(E18=0, IF(G18=0, 0, SIGN(-G18)), IF(G18=0, SIGN(E18), (E18-G18)/ABS(G18))),5)</f>
        <v>0.18368000000000001</v>
      </c>
    </row>
    <row r="19" spans="1:11" ht="14.7" thickBot="1" x14ac:dyDescent="0.6">
      <c r="A19" s="1"/>
      <c r="B19" s="1"/>
      <c r="C19" s="1"/>
      <c r="D19" s="1" t="s">
        <v>20</v>
      </c>
      <c r="E19" s="7">
        <v>22385</v>
      </c>
      <c r="F19" s="5"/>
      <c r="G19" s="7">
        <v>22385</v>
      </c>
      <c r="H19" s="5"/>
      <c r="I19" s="7">
        <f>ROUND((E19-G19),5)</f>
        <v>0</v>
      </c>
      <c r="J19" s="5"/>
      <c r="K19" s="8">
        <f>ROUND(IF(E19=0, IF(G19=0, 0, SIGN(-G19)), IF(G19=0, SIGN(E19), (E19-G19)/ABS(G19))),5)</f>
        <v>0</v>
      </c>
    </row>
    <row r="20" spans="1:11" x14ac:dyDescent="0.55000000000000004">
      <c r="A20" s="1"/>
      <c r="B20" s="1"/>
      <c r="C20" s="1" t="s">
        <v>21</v>
      </c>
      <c r="D20" s="1"/>
      <c r="E20" s="4">
        <f>ROUND(SUM(E16:E19),5)</f>
        <v>206684.54</v>
      </c>
      <c r="F20" s="5"/>
      <c r="G20" s="4">
        <f>ROUND(SUM(G16:G19),5)</f>
        <v>181841.42</v>
      </c>
      <c r="H20" s="5"/>
      <c r="I20" s="4">
        <f>ROUND((E20-G20),5)</f>
        <v>24843.119999999999</v>
      </c>
      <c r="J20" s="5"/>
      <c r="K20" s="6">
        <f>ROUND(IF(E20=0, IF(G20=0, 0, SIGN(-G20)), IF(G20=0, SIGN(E20), (E20-G20)/ABS(G20))),5)</f>
        <v>0.13661999999999999</v>
      </c>
    </row>
    <row r="21" spans="1:11" x14ac:dyDescent="0.55000000000000004">
      <c r="A21" s="1"/>
      <c r="B21" s="1"/>
      <c r="C21" s="1" t="s">
        <v>22</v>
      </c>
      <c r="D21" s="1"/>
      <c r="E21" s="4"/>
      <c r="F21" s="5"/>
      <c r="G21" s="4"/>
      <c r="H21" s="5"/>
      <c r="I21" s="4"/>
      <c r="J21" s="5"/>
      <c r="K21" s="6"/>
    </row>
    <row r="22" spans="1:11" x14ac:dyDescent="0.55000000000000004">
      <c r="A22" s="1"/>
      <c r="B22" s="1"/>
      <c r="C22" s="1"/>
      <c r="D22" s="1" t="s">
        <v>23</v>
      </c>
      <c r="E22" s="4">
        <v>-21095.62</v>
      </c>
      <c r="F22" s="5"/>
      <c r="G22" s="4">
        <v>-18279.72</v>
      </c>
      <c r="H22" s="5"/>
      <c r="I22" s="4">
        <f>ROUND((E22-G22),5)</f>
        <v>-2815.9</v>
      </c>
      <c r="J22" s="5"/>
      <c r="K22" s="6">
        <f>ROUND(IF(E22=0, IF(G22=0, 0, SIGN(-G22)), IF(G22=0, SIGN(E22), (E22-G22)/ABS(G22))),5)</f>
        <v>-0.15404999999999999</v>
      </c>
    </row>
    <row r="23" spans="1:11" ht="14.7" thickBot="1" x14ac:dyDescent="0.6">
      <c r="A23" s="1"/>
      <c r="B23" s="1"/>
      <c r="C23" s="1"/>
      <c r="D23" s="1" t="s">
        <v>24</v>
      </c>
      <c r="E23" s="9">
        <v>-89381.95</v>
      </c>
      <c r="F23" s="5"/>
      <c r="G23" s="9">
        <v>-67499.25</v>
      </c>
      <c r="H23" s="5"/>
      <c r="I23" s="9">
        <f>ROUND((E23-G23),5)</f>
        <v>-21882.7</v>
      </c>
      <c r="J23" s="5"/>
      <c r="K23" s="10">
        <f>ROUND(IF(E23=0, IF(G23=0, 0, SIGN(-G23)), IF(G23=0, SIGN(E23), (E23-G23)/ABS(G23))),5)</f>
        <v>-0.32418999999999998</v>
      </c>
    </row>
    <row r="24" spans="1:11" ht="14.7" thickBot="1" x14ac:dyDescent="0.6">
      <c r="A24" s="1"/>
      <c r="B24" s="1"/>
      <c r="C24" s="1" t="s">
        <v>25</v>
      </c>
      <c r="D24" s="1"/>
      <c r="E24" s="11">
        <f>ROUND(SUM(E21:E23),5)</f>
        <v>-110477.57</v>
      </c>
      <c r="F24" s="5"/>
      <c r="G24" s="11">
        <f>ROUND(SUM(G21:G23),5)</f>
        <v>-85778.97</v>
      </c>
      <c r="H24" s="5"/>
      <c r="I24" s="11">
        <f>ROUND((E24-G24),5)</f>
        <v>-24698.6</v>
      </c>
      <c r="J24" s="5"/>
      <c r="K24" s="12">
        <f>ROUND(IF(E24=0, IF(G24=0, 0, SIGN(-G24)), IF(G24=0, SIGN(E24), (E24-G24)/ABS(G24))),5)</f>
        <v>-0.28793000000000002</v>
      </c>
    </row>
    <row r="25" spans="1:11" x14ac:dyDescent="0.55000000000000004">
      <c r="A25" s="1"/>
      <c r="B25" s="1" t="s">
        <v>26</v>
      </c>
      <c r="C25" s="1"/>
      <c r="D25" s="1"/>
      <c r="E25" s="4">
        <f>ROUND(E15+E20+E24,5)</f>
        <v>96206.97</v>
      </c>
      <c r="F25" s="5"/>
      <c r="G25" s="4">
        <f>ROUND(G15+G20+G24,5)</f>
        <v>96062.45</v>
      </c>
      <c r="H25" s="5"/>
      <c r="I25" s="4">
        <f>ROUND((E25-G25),5)</f>
        <v>144.52000000000001</v>
      </c>
      <c r="J25" s="5"/>
      <c r="K25" s="6">
        <f>ROUND(IF(E25=0, IF(G25=0, 0, SIGN(-G25)), IF(G25=0, SIGN(E25), (E25-G25)/ABS(G25))),5)</f>
        <v>1.5E-3</v>
      </c>
    </row>
    <row r="26" spans="1:11" x14ac:dyDescent="0.55000000000000004">
      <c r="A26" s="1"/>
      <c r="B26" s="1" t="s">
        <v>27</v>
      </c>
      <c r="C26" s="1"/>
      <c r="D26" s="1"/>
      <c r="E26" s="4"/>
      <c r="F26" s="5"/>
      <c r="G26" s="4"/>
      <c r="H26" s="5"/>
      <c r="I26" s="4"/>
      <c r="J26" s="5"/>
      <c r="K26" s="6"/>
    </row>
    <row r="27" spans="1:11" x14ac:dyDescent="0.55000000000000004">
      <c r="A27" s="1"/>
      <c r="B27" s="1"/>
      <c r="C27" s="1" t="s">
        <v>28</v>
      </c>
      <c r="D27" s="1"/>
      <c r="E27" s="4"/>
      <c r="F27" s="5"/>
      <c r="G27" s="4"/>
      <c r="H27" s="5"/>
      <c r="I27" s="4"/>
      <c r="J27" s="5"/>
      <c r="K27" s="6"/>
    </row>
    <row r="28" spans="1:11" x14ac:dyDescent="0.55000000000000004">
      <c r="A28" s="1"/>
      <c r="B28" s="1"/>
      <c r="C28" s="1"/>
      <c r="D28" s="1" t="s">
        <v>29</v>
      </c>
      <c r="E28" s="4">
        <v>0</v>
      </c>
      <c r="F28" s="5"/>
      <c r="G28" s="4">
        <v>1250</v>
      </c>
      <c r="H28" s="5"/>
      <c r="I28" s="4">
        <f t="shared" ref="I28:I33" si="0">ROUND((E28-G28),5)</f>
        <v>-1250</v>
      </c>
      <c r="J28" s="5"/>
      <c r="K28" s="6">
        <f t="shared" ref="K28:K33" si="1">ROUND(IF(E28=0, IF(G28=0, 0, SIGN(-G28)), IF(G28=0, SIGN(E28), (E28-G28)/ABS(G28))),5)</f>
        <v>-1</v>
      </c>
    </row>
    <row r="29" spans="1:11" ht="14.7" thickBot="1" x14ac:dyDescent="0.6">
      <c r="A29" s="1"/>
      <c r="B29" s="1"/>
      <c r="C29" s="1"/>
      <c r="D29" s="1" t="s">
        <v>30</v>
      </c>
      <c r="E29" s="7">
        <v>367.99</v>
      </c>
      <c r="F29" s="5"/>
      <c r="G29" s="7">
        <v>367.99</v>
      </c>
      <c r="H29" s="5"/>
      <c r="I29" s="7">
        <f t="shared" si="0"/>
        <v>0</v>
      </c>
      <c r="J29" s="5"/>
      <c r="K29" s="8">
        <f t="shared" si="1"/>
        <v>0</v>
      </c>
    </row>
    <row r="30" spans="1:11" x14ac:dyDescent="0.55000000000000004">
      <c r="A30" s="1"/>
      <c r="B30" s="1"/>
      <c r="C30" s="1" t="s">
        <v>31</v>
      </c>
      <c r="D30" s="1"/>
      <c r="E30" s="4">
        <f>ROUND(SUM(E27:E29),5)</f>
        <v>367.99</v>
      </c>
      <c r="F30" s="5"/>
      <c r="G30" s="4">
        <f>ROUND(SUM(G27:G29),5)</f>
        <v>1617.99</v>
      </c>
      <c r="H30" s="5"/>
      <c r="I30" s="4">
        <f t="shared" si="0"/>
        <v>-1250</v>
      </c>
      <c r="J30" s="5"/>
      <c r="K30" s="6">
        <f t="shared" si="1"/>
        <v>-0.77256000000000002</v>
      </c>
    </row>
    <row r="31" spans="1:11" ht="14.7" thickBot="1" x14ac:dyDescent="0.6">
      <c r="A31" s="1"/>
      <c r="B31" s="1"/>
      <c r="C31" s="1" t="s">
        <v>32</v>
      </c>
      <c r="D31" s="1"/>
      <c r="E31" s="9">
        <v>6450</v>
      </c>
      <c r="F31" s="5"/>
      <c r="G31" s="9">
        <v>6450</v>
      </c>
      <c r="H31" s="5"/>
      <c r="I31" s="9">
        <f t="shared" si="0"/>
        <v>0</v>
      </c>
      <c r="J31" s="5"/>
      <c r="K31" s="10">
        <f t="shared" si="1"/>
        <v>0</v>
      </c>
    </row>
    <row r="32" spans="1:11" ht="14.7" thickBot="1" x14ac:dyDescent="0.6">
      <c r="A32" s="1"/>
      <c r="B32" s="1" t="s">
        <v>33</v>
      </c>
      <c r="C32" s="1"/>
      <c r="D32" s="1"/>
      <c r="E32" s="13">
        <f>ROUND(E26+SUM(E30:E31),5)</f>
        <v>6817.99</v>
      </c>
      <c r="F32" s="5"/>
      <c r="G32" s="13">
        <f>ROUND(G26+SUM(G30:G31),5)</f>
        <v>8067.99</v>
      </c>
      <c r="H32" s="5"/>
      <c r="I32" s="13">
        <f t="shared" si="0"/>
        <v>-1250</v>
      </c>
      <c r="J32" s="5"/>
      <c r="K32" s="14">
        <f t="shared" si="1"/>
        <v>-0.15493000000000001</v>
      </c>
    </row>
    <row r="33" spans="1:11" s="17" customFormat="1" ht="10.8" thickBot="1" x14ac:dyDescent="0.45">
      <c r="A33" s="1" t="s">
        <v>34</v>
      </c>
      <c r="B33" s="1"/>
      <c r="C33" s="1"/>
      <c r="D33" s="1"/>
      <c r="E33" s="15">
        <f>ROUND(E3+E14+E25+E32,5)</f>
        <v>174144.44</v>
      </c>
      <c r="F33" s="1"/>
      <c r="G33" s="15">
        <f>ROUND(G3+G14+G25+G32,5)</f>
        <v>165907.35</v>
      </c>
      <c r="H33" s="1"/>
      <c r="I33" s="15">
        <f t="shared" si="0"/>
        <v>8237.09</v>
      </c>
      <c r="J33" s="1"/>
      <c r="K33" s="16">
        <f t="shared" si="1"/>
        <v>4.965E-2</v>
      </c>
    </row>
    <row r="34" spans="1:11" ht="14.7" thickTop="1" x14ac:dyDescent="0.55000000000000004">
      <c r="A34" s="1" t="s">
        <v>35</v>
      </c>
      <c r="B34" s="1"/>
      <c r="C34" s="1"/>
      <c r="D34" s="1"/>
      <c r="E34" s="4"/>
      <c r="F34" s="5"/>
      <c r="G34" s="4"/>
      <c r="H34" s="5"/>
      <c r="I34" s="4"/>
      <c r="J34" s="5"/>
      <c r="K34" s="6"/>
    </row>
    <row r="35" spans="1:11" x14ac:dyDescent="0.55000000000000004">
      <c r="A35" s="1"/>
      <c r="B35" s="1" t="s">
        <v>36</v>
      </c>
      <c r="C35" s="1"/>
      <c r="D35" s="1"/>
      <c r="E35" s="4"/>
      <c r="F35" s="5"/>
      <c r="G35" s="4"/>
      <c r="H35" s="5"/>
      <c r="I35" s="4"/>
      <c r="J35" s="5"/>
      <c r="K35" s="6"/>
    </row>
    <row r="36" spans="1:11" x14ac:dyDescent="0.55000000000000004">
      <c r="A36" s="1"/>
      <c r="B36" s="1"/>
      <c r="C36" s="1" t="s">
        <v>37</v>
      </c>
      <c r="D36" s="1"/>
      <c r="E36" s="4"/>
      <c r="F36" s="5"/>
      <c r="G36" s="4"/>
      <c r="H36" s="5"/>
      <c r="I36" s="4"/>
      <c r="J36" s="5"/>
      <c r="K36" s="6"/>
    </row>
    <row r="37" spans="1:11" x14ac:dyDescent="0.55000000000000004">
      <c r="A37" s="1"/>
      <c r="B37" s="1"/>
      <c r="C37" s="1"/>
      <c r="D37" s="1" t="s">
        <v>38</v>
      </c>
      <c r="E37" s="4">
        <v>0</v>
      </c>
      <c r="F37" s="5"/>
      <c r="G37" s="4">
        <v>5194.68</v>
      </c>
      <c r="H37" s="5"/>
      <c r="I37" s="4">
        <f>ROUND((E37-G37),5)</f>
        <v>-5194.68</v>
      </c>
      <c r="J37" s="5"/>
      <c r="K37" s="6">
        <f>ROUND(IF(E37=0, IF(G37=0, 0, SIGN(-G37)), IF(G37=0, SIGN(E37), (E37-G37)/ABS(G37))),5)</f>
        <v>-1</v>
      </c>
    </row>
    <row r="38" spans="1:11" ht="14.7" thickBot="1" x14ac:dyDescent="0.6">
      <c r="A38" s="1"/>
      <c r="B38" s="1"/>
      <c r="C38" s="1"/>
      <c r="D38" s="1" t="s">
        <v>39</v>
      </c>
      <c r="E38" s="9">
        <v>5060</v>
      </c>
      <c r="F38" s="5"/>
      <c r="G38" s="9">
        <v>5310</v>
      </c>
      <c r="H38" s="5"/>
      <c r="I38" s="9">
        <f>ROUND((E38-G38),5)</f>
        <v>-250</v>
      </c>
      <c r="J38" s="5"/>
      <c r="K38" s="10">
        <f>ROUND(IF(E38=0, IF(G38=0, 0, SIGN(-G38)), IF(G38=0, SIGN(E38), (E38-G38)/ABS(G38))),5)</f>
        <v>-4.7079999999999997E-2</v>
      </c>
    </row>
    <row r="39" spans="1:11" ht="14.7" thickBot="1" x14ac:dyDescent="0.6">
      <c r="A39" s="1"/>
      <c r="B39" s="1"/>
      <c r="C39" s="1" t="s">
        <v>40</v>
      </c>
      <c r="D39" s="1"/>
      <c r="E39" s="11">
        <f>ROUND(SUM(E36:E38),5)</f>
        <v>5060</v>
      </c>
      <c r="F39" s="5"/>
      <c r="G39" s="11">
        <f>ROUND(SUM(G36:G38),5)</f>
        <v>10504.68</v>
      </c>
      <c r="H39" s="5"/>
      <c r="I39" s="11">
        <f>ROUND((E39-G39),5)</f>
        <v>-5444.68</v>
      </c>
      <c r="J39" s="5"/>
      <c r="K39" s="12">
        <f>ROUND(IF(E39=0, IF(G39=0, 0, SIGN(-G39)), IF(G39=0, SIGN(E39), (E39-G39)/ABS(G39))),5)</f>
        <v>-0.51831000000000005</v>
      </c>
    </row>
    <row r="40" spans="1:11" x14ac:dyDescent="0.55000000000000004">
      <c r="A40" s="1"/>
      <c r="B40" s="1" t="s">
        <v>41</v>
      </c>
      <c r="C40" s="1"/>
      <c r="D40" s="1"/>
      <c r="E40" s="4">
        <f>ROUND(E35+E39,5)</f>
        <v>5060</v>
      </c>
      <c r="F40" s="5"/>
      <c r="G40" s="4">
        <f>ROUND(G35+G39,5)</f>
        <v>10504.68</v>
      </c>
      <c r="H40" s="5"/>
      <c r="I40" s="4">
        <f>ROUND((E40-G40),5)</f>
        <v>-5444.68</v>
      </c>
      <c r="J40" s="5"/>
      <c r="K40" s="6">
        <f>ROUND(IF(E40=0, IF(G40=0, 0, SIGN(-G40)), IF(G40=0, SIGN(E40), (E40-G40)/ABS(G40))),5)</f>
        <v>-0.51831000000000005</v>
      </c>
    </row>
    <row r="41" spans="1:11" x14ac:dyDescent="0.55000000000000004">
      <c r="A41" s="1"/>
      <c r="B41" s="1" t="s">
        <v>42</v>
      </c>
      <c r="C41" s="1"/>
      <c r="D41" s="1"/>
      <c r="E41" s="4"/>
      <c r="F41" s="5"/>
      <c r="G41" s="4"/>
      <c r="H41" s="5"/>
      <c r="I41" s="4"/>
      <c r="J41" s="5"/>
      <c r="K41" s="6"/>
    </row>
    <row r="42" spans="1:11" x14ac:dyDescent="0.55000000000000004">
      <c r="A42" s="1"/>
      <c r="B42" s="1"/>
      <c r="C42" s="1" t="s">
        <v>43</v>
      </c>
      <c r="D42" s="1"/>
      <c r="E42" s="4">
        <v>40240.39</v>
      </c>
      <c r="F42" s="5"/>
      <c r="G42" s="4">
        <v>40240.39</v>
      </c>
      <c r="H42" s="5"/>
      <c r="I42" s="4">
        <f>ROUND((E42-G42),5)</f>
        <v>0</v>
      </c>
      <c r="J42" s="5"/>
      <c r="K42" s="6">
        <f>ROUND(IF(E42=0, IF(G42=0, 0, SIGN(-G42)), IF(G42=0, SIGN(E42), (E42-G42)/ABS(G42))),5)</f>
        <v>0</v>
      </c>
    </row>
    <row r="43" spans="1:11" x14ac:dyDescent="0.55000000000000004">
      <c r="A43" s="1"/>
      <c r="B43" s="1"/>
      <c r="C43" s="1" t="s">
        <v>44</v>
      </c>
      <c r="D43" s="1"/>
      <c r="E43" s="4">
        <v>115162.28</v>
      </c>
      <c r="F43" s="5"/>
      <c r="G43" s="4">
        <v>52470.93</v>
      </c>
      <c r="H43" s="5"/>
      <c r="I43" s="4">
        <f>ROUND((E43-G43),5)</f>
        <v>62691.35</v>
      </c>
      <c r="J43" s="5"/>
      <c r="K43" s="6">
        <f>ROUND(IF(E43=0, IF(G43=0, 0, SIGN(-G43)), IF(G43=0, SIGN(E43), (E43-G43)/ABS(G43))),5)</f>
        <v>1.19478</v>
      </c>
    </row>
    <row r="44" spans="1:11" ht="14.7" thickBot="1" x14ac:dyDescent="0.6">
      <c r="A44" s="1"/>
      <c r="B44" s="1"/>
      <c r="C44" s="1" t="s">
        <v>45</v>
      </c>
      <c r="D44" s="1"/>
      <c r="E44" s="9">
        <v>13681.77</v>
      </c>
      <c r="F44" s="5"/>
      <c r="G44" s="9">
        <v>62691.35</v>
      </c>
      <c r="H44" s="5"/>
      <c r="I44" s="9">
        <f>ROUND((E44-G44),5)</f>
        <v>-49009.58</v>
      </c>
      <c r="J44" s="5"/>
      <c r="K44" s="10">
        <f>ROUND(IF(E44=0, IF(G44=0, 0, SIGN(-G44)), IF(G44=0, SIGN(E44), (E44-G44)/ABS(G44))),5)</f>
        <v>-0.78176000000000001</v>
      </c>
    </row>
    <row r="45" spans="1:11" ht="14.7" thickBot="1" x14ac:dyDescent="0.6">
      <c r="A45" s="1"/>
      <c r="B45" s="1" t="s">
        <v>46</v>
      </c>
      <c r="C45" s="1"/>
      <c r="D45" s="1"/>
      <c r="E45" s="13">
        <f>ROUND(SUM(E41:E44),5)</f>
        <v>169084.44</v>
      </c>
      <c r="F45" s="5"/>
      <c r="G45" s="13">
        <f>ROUND(SUM(G41:G44),5)</f>
        <v>155402.67000000001</v>
      </c>
      <c r="H45" s="5"/>
      <c r="I45" s="13">
        <f>ROUND((E45-G45),5)</f>
        <v>13681.77</v>
      </c>
      <c r="J45" s="5"/>
      <c r="K45" s="14">
        <f>ROUND(IF(E45=0, IF(G45=0, 0, SIGN(-G45)), IF(G45=0, SIGN(E45), (E45-G45)/ABS(G45))),5)</f>
        <v>8.8039999999999993E-2</v>
      </c>
    </row>
    <row r="46" spans="1:11" s="17" customFormat="1" ht="10.8" thickBot="1" x14ac:dyDescent="0.45">
      <c r="A46" s="1" t="s">
        <v>47</v>
      </c>
      <c r="B46" s="1"/>
      <c r="C46" s="1"/>
      <c r="D46" s="1"/>
      <c r="E46" s="15">
        <f>ROUND(E34+E40+E45,5)</f>
        <v>174144.44</v>
      </c>
      <c r="F46" s="1"/>
      <c r="G46" s="15">
        <f>ROUND(G34+G40+G45,5)</f>
        <v>165907.35</v>
      </c>
      <c r="H46" s="1"/>
      <c r="I46" s="15">
        <f>ROUND((E46-G46),5)</f>
        <v>8237.09</v>
      </c>
      <c r="J46" s="1"/>
      <c r="K46" s="16">
        <f>ROUND(IF(E46=0, IF(G46=0, 0, SIGN(-G46)), IF(G46=0, SIGN(E46), (E46-G46)/ABS(G46))),5)</f>
        <v>4.965E-2</v>
      </c>
    </row>
    <row r="47" spans="1:11" ht="14.7" thickTop="1" x14ac:dyDescent="0.55000000000000004"/>
  </sheetData>
  <pageMargins left="0.7" right="0.7" top="0.75" bottom="0.75" header="0.1" footer="0.3"/>
  <pageSetup orientation="portrait" r:id="rId1"/>
  <headerFooter>
    <oddHeader>&amp;L&amp;"Arial,Bold"&amp;8 4:35 PM
&amp;"Arial,Bold"&amp;8 04/25/21
&amp;"Arial,Bold"&amp;8 Accrual Basis&amp;C&amp;"Arial,Bold"&amp;12 Makersmiths INC
&amp;"Arial,Bold"&amp;14 Balance Sheet Prev Year Comparison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QuickBooks Desktop Export Tips</vt:lpstr>
      <vt:lpstr>Income_Stmt</vt:lpstr>
      <vt:lpstr>Bal_Sheet</vt:lpstr>
      <vt:lpstr>Bal_Sheet!Print_Titles</vt:lpstr>
      <vt:lpstr>Income_Stmt!Print_Titles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Dubelko</dc:creator>
  <cp:lastModifiedBy>John Dubelko</cp:lastModifiedBy>
  <dcterms:created xsi:type="dcterms:W3CDTF">2021-04-25T20:35:59Z</dcterms:created>
  <dcterms:modified xsi:type="dcterms:W3CDTF">2021-04-25T20:41:44Z</dcterms:modified>
</cp:coreProperties>
</file>